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gkrkleczg1\Desktop\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308" i="9" s="1"/>
  <c r="B308"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D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C403" i="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408" i="4" l="1"/>
  <c r="D403" i="1" s="1"/>
  <c r="H403" i="1" s="1"/>
  <c r="E644" i="4"/>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5" i="9"/>
  <c r="E285" i="9" s="1"/>
  <c r="B285" i="9" s="1"/>
  <c r="G278" i="9"/>
  <c r="E278" i="9" s="1"/>
  <c r="F6" i="5"/>
  <c r="F88" i="5"/>
  <c r="F149" i="5"/>
  <c r="F177" i="5"/>
  <c r="F190" i="5"/>
  <c r="F206" i="5"/>
  <c r="F5" i="6"/>
  <c r="D141" i="6"/>
  <c r="B316" i="9"/>
  <c r="E315" i="9"/>
  <c r="I10" i="3" s="1"/>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408" i="4" l="1"/>
  <c r="K1451" i="9"/>
  <c r="G314" i="9"/>
  <c r="E314" i="9" s="1"/>
  <c r="B314" i="9" s="1"/>
  <c r="I34" i="3"/>
  <c r="C1517" i="1"/>
  <c r="G313" i="9"/>
  <c r="E313" i="9" s="1"/>
  <c r="F141" i="6"/>
  <c r="H28" i="3"/>
  <c r="C1435" i="1"/>
  <c r="G318" i="9"/>
  <c r="E318"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8" i="9"/>
  <c r="E317" i="9"/>
  <c r="H1435" i="1"/>
  <c r="G1435" i="1"/>
  <c r="H9" i="3"/>
  <c r="B313" i="9"/>
  <c r="E312"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F16" i="9" s="1"/>
  <c r="E16" i="9" l="1"/>
  <c r="B16" i="9" s="1"/>
  <c r="F15" i="9"/>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<sst xmlns="http://schemas.openxmlformats.org/spreadsheetml/2006/main" count="4374" uniqueCount="3426">
  <si>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</si>
  <si>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</si>
  <si>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</si>
  <si>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</si>
  <si>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</si>
  <si>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</si>
  <si>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</si>
  <si>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</si>
  <si>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</si>
  <si>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</si>
  <si>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</si>
  <si>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</si>
  <si>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</si>
  <si>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</si>
  <si>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</si>
  <si>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</si>
  <si>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</si>
  <si>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</si>
  <si>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</si>
  <si>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</si>
  <si>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</si>
  <si>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</si>
  <si>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</si>
  <si>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</si>
  <si>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</si>
  <si>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</si>
  <si>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</si>
  <si>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</si>
  <si>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</si>
  <si>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</si>
  <si>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</si>
  <si>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</si>
  <si>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</si>
  <si>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</si>
  <si>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</si>
  <si>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</si>
  <si>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</si>
  <si>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</si>
  <si>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</si>
  <si>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</si>
  <si>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</si>
  <si>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</si>
  <si>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</si>
  <si>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</si>
  <si>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</si>
  <si>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</si>
  <si>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</si>
  <si>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</si>
  <si>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14576 - O.Š. GUSTAVA KRKLECA,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</si>
  <si>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</si>
  <si>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</si>
  <si>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</si>
  <si>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</si>
  <si>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</si>
  <si>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</si>
  <si>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</si>
  <si>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</si>
  <si>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</si>
  <si>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</si>
  <si>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</si>
  <si>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</si>
  <si>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</si>
  <si>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</si>
  <si>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</si>
  <si>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</si>
  <si>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</si>
  <si>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</si>
  <si>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</si>
  <si>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</si>
  <si>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</si>
  <si>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</si>
  <si>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</si>
  <si>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</si>
  <si>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</si>
  <si>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</si>
  <si>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</si>
  <si>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</si>
  <si>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</si>
  <si>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</si>
  <si>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</si>
  <si>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</si>
  <si>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</si>
  <si>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</si>
  <si>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</si>
  <si>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</si>
  <si>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</si>
  <si>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</si>
  <si>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</si>
  <si>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</si>
  <si>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</si>
  <si>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</si>
  <si>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</si>
  <si>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</si>
  <si>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</si>
  <si>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</si>
  <si>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</si>
  <si>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</si>
  <si>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</si>
  <si>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</si>
  <si>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</si>
  <si>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</si>
  <si>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</si>
  <si>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</si>
  <si>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</si>
  <si>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</si>
  <si>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</si>
  <si>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</si>
  <si>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</si>
  <si>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</si>
  <si>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</si>
  <si>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</si>
  <si>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</si>
  <si>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</si>
  <si>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</si>
  <si>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</si>
  <si>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</si>
  <si>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</si>
  <si>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</si>
  <si>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</si>
  <si>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</si>
  <si>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</si>
  <si>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</si>
  <si>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</si>
  <si>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</si>
  <si>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</si>
  <si>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</si>
  <si>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</si>
  <si>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</si>
  <si>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</si>
  <si>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</si>
  <si>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</si>
  <si>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</si>
  <si>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</si>
  <si>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</si>
  <si>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</si>
  <si>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</si>
  <si>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</si>
  <si>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</si>
  <si>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</si>
  <si>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</si>
  <si>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</si>
  <si>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</si>
  <si>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</si>
  <si>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</si>
  <si>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</si>
  <si>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</si>
  <si>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</si>
  <si>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</si>
  <si>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</si>
  <si>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</si>
  <si>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</si>
  <si>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</si>
  <si>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</si>
  <si>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</si>
  <si>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</si>
  <si>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</si>
  <si>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</si>
  <si>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</si>
  <si>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</si>
  <si>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</si>
  <si>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</si>
  <si>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</si>
  <si>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</si>
  <si>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</si>
  <si>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</si>
  <si>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</si>
  <si>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</si>
  <si>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</si>
  <si>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</si>
  <si>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</si>
  <si>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</si>
  <si>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</si>
  <si>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</si>
  <si>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</si>
  <si>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</si>
  <si>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</si>
  <si>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</si>
  <si>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</si>
  <si>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</si>
  <si>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</si>
  <si>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</si>
  <si>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</si>
  <si>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</si>
  <si>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</si>
  <si>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</si>
  <si>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</si>
  <si>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</si>
  <si>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</si>
  <si>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</si>
  <si>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</si>
  <si>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</si>
  <si>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</si>
  <si>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</si>
  <si>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</si>
  <si>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</si>
  <si>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</si>
  <si>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</si>
  <si>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</si>
  <si>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</si>
  <si>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</si>
  <si>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</si>
  <si>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</si>
  <si>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</si>
  <si>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</si>
  <si>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</si>
  <si>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</si>
  <si>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</si>
  <si>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</si>
  <si>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</si>
  <si>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</si>
  <si>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</si>
  <si>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</si>
  <si>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</si>
  <si>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</si>
  <si>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</si>
  <si>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</si>
  <si>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</si>
  <si>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</si>
  <si>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</si>
  <si>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</si>
  <si>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</si>
  <si>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</si>
  <si>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</si>
  <si>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</si>
  <si>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</si>
  <si>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</si>
  <si>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</si>
  <si>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</si>
  <si>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</si>
  <si>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</si>
  <si>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</si>
  <si>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</si>
  <si>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</si>
  <si>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</si>
  <si>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</si>
  <si>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</si>
  <si>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</si>
  <si>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</si>
  <si>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</si>
  <si>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</si>
  <si>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</si>
  <si>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</si>
  <si>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</si>
  <si>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</si>
  <si>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</si>
  <si>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</si>
  <si>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</si>
  <si>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</si>
  <si>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</si>
  <si>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</si>
  <si>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</si>
  <si>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</si>
  <si>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</si>
  <si>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</si>
  <si>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</si>
  <si>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</si>
  <si>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</si>
  <si>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</si>
  <si>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</si>
  <si>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</si>
  <si>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</si>
  <si>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</si>
  <si>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</si>
  <si>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</si>
  <si>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</si>
  <si>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</si>
  <si>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</si>
  <si>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</si>
  <si>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</si>
  <si>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</si>
  <si>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</si>
  <si>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</si>
  <si>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</si>
  <si>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</si>
  <si>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</si>
  <si>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</si>
  <si>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</si>
  <si>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</si>
  <si>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</si>
  <si>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</si>
  <si>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</si>
  <si>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</si>
  <si>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</si>
  <si>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</si>
  <si>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</si>
  <si>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</si>
  <si>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</si>
  <si>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</si>
  <si>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</si>
  <si>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</si>
  <si>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</si>
  <si>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</si>
  <si>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</si>
  <si>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</si>
  <si>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</si>
  <si>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</si>
  <si>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</si>
  <si>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</si>
  <si>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</si>
  <si>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</si>
  <si>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</si>
  <si>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</si>
  <si>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</si>
  <si>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</si>
  <si>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</si>
  <si>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</si>
  <si>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</si>
  <si>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</si>
  <si>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</si>
  <si>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</si>
  <si>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</si>
  <si>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</si>
  <si>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</si>
  <si>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</si>
  <si>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</si>
  <si>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</si>
  <si>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</si>
  <si>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</si>
  <si>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</si>
  <si>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</si>
  <si>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</si>
  <si>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</si>
  <si>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</si>
  <si>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</si>
  <si>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</si>
  <si>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</si>
  <si>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</si>
  <si>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</si>
  <si>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</si>
  <si>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</si>
  <si>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</si>
  <si>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</si>
  <si>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</si>
  <si>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</si>
  <si>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</si>
  <si>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</si>
  <si>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</si>
  <si>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</si>
  <si>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</si>
  <si>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</si>
  <si>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</si>
  <si>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</si>
  <si>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</si>
  <si>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</si>
  <si>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</si>
  <si>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</si>
  <si>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</si>
  <si>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</si>
  <si>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</si>
  <si>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</si>
  <si>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</si>
  <si>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</si>
  <si>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</si>
  <si>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</si>
  <si>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</si>
  <si>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</si>
  <si>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</si>
  <si>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</si>
  <si>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</si>
  <si>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</si>
  <si>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</si>
  <si>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</si>
  <si>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</si>
  <si>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</si>
  <si>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</si>
  <si>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</si>
  <si>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</si>
  <si>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</si>
  <si>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</si>
  <si>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</si>
  <si>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</si>
  <si>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</si>
  <si>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</si>
  <si>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</si>
  <si>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</si>
  <si>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</si>
  <si>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</si>
  <si>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</si>
  <si>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</si>
  <si>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</si>
  <si>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</si>
  <si>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</si>
  <si>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</si>
  <si>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</si>
  <si>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</si>
  <si>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</si>
  <si>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</si>
  <si>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</si>
  <si>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</si>
  <si>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</si>
  <si>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</si>
  <si>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</si>
  <si>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</si>
  <si>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</si>
  <si>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</si>
  <si>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</si>
  <si>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</si>
  <si>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</si>
  <si>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</si>
  <si>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</si>
  <si>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</si>
  <si>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</si>
  <si>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</si>
  <si>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</si>
  <si>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</si>
  <si>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</si>
  <si>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</si>
  <si>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</si>
  <si>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</si>
  <si>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</si>
  <si>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</si>
  <si>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</si>
  <si>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</si>
  <si>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</si>
  <si>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</si>
  <si>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</si>
  <si>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</si>
  <si>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</si>
  <si>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</si>
  <si>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</si>
  <si>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</si>
  <si>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</si>
  <si>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</si>
  <si>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</si>
  <si>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</si>
  <si>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</si>
  <si>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</si>
  <si>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</si>
  <si>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</si>
  <si>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</si>
  <si>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</si>
  <si>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</si>
  <si>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</si>
  <si>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</si>
  <si>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</si>
  <si>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</si>
  <si>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</si>
  <si>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</si>
  <si>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</si>
  <si>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</si>
  <si>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</si>
  <si>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</si>
  <si>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</si>
  <si>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</si>
  <si>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</si>
  <si>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</si>
  <si>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</si>
  <si>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</si>
  <si>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</si>
  <si>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</si>
  <si>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</si>
  <si>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</si>
  <si>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</si>
  <si>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</si>
  <si>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</si>
  <si>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</si>
  <si>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</si>
  <si>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</si>
  <si>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</si>
  <si>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</si>
  <si>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</si>
  <si>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</si>
  <si>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</si>
  <si>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</si>
  <si>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</si>
  <si>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</si>
  <si>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</si>
  <si>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</si>
  <si>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</si>
  <si>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</si>
  <si>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</si>
  <si>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</si>
  <si>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</si>
  <si>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</si>
  <si>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</si>
  <si>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</si>
  <si>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</si>
  <si>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</si>
  <si>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</si>
  <si>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</si>
  <si>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</si>
  <si>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</si>
  <si>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</si>
  <si>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</si>
  <si>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</si>
  <si>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</si>
  <si>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</si>
  <si>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</si>
  <si>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</si>
  <si>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</si>
  <si>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</si>
  <si>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</si>
  <si>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</si>
  <si>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</si>
  <si>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</si>
  <si>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</si>
  <si>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</si>
  <si>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</si>
  <si>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</si>
  <si>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</si>
  <si>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</si>
  <si>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</si>
  <si>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</si>
  <si>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</si>
  <si>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</si>
  <si>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</si>
  <si>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</si>
  <si>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</si>
  <si>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</si>
  <si>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</si>
  <si>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</si>
  <si>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</si>
  <si>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</si>
  <si>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</si>
  <si>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</si>
  <si>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</si>
  <si>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</si>
  <si>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</si>
  <si>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</si>
  <si>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</si>
  <si>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</si>
  <si>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</si>
  <si>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</si>
  <si>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</si>
  <si>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</si>
  <si>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</si>
  <si>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</si>
  <si>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</si>
  <si>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</si>
  <si>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</si>
  <si>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</si>
  <si>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</si>
  <si>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</si>
  <si>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</si>
  <si>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</si>
  <si>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</si>
  <si>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</si>
  <si>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</si>
  <si>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</si>
  <si>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</si>
  <si>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</si>
  <si>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</si>
  <si>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</si>
  <si>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</si>
  <si>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</si>
  <si>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</si>
  <si>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</si>
  <si>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</si>
  <si>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</si>
  <si>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</si>
  <si>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</si>
  <si>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</si>
  <si>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</si>
  <si>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</si>
  <si>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</si>
  <si>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</si>
  <si>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</si>
  <si>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</si>
  <si>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</si>
  <si>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</si>
  <si>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</si>
  <si>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</si>
  <si>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</si>
  <si>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</si>
  <si>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</si>
  <si>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</si>
  <si>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</si>
  <si>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</si>
  <si>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</si>
  <si>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</si>
  <si>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</si>
  <si>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</si>
  <si>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</si>
  <si>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</si>
  <si>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</si>
  <si>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</si>
  <si>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</si>
  <si>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</si>
  <si>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</si>
  <si>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</si>
  <si>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</si>
  <si>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</si>
  <si>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</si>
  <si>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</si>
  <si>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</si>
  <si>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</si>
  <si>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</si>
  <si>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</si>
  <si>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</si>
  <si>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</si>
  <si>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</si>
  <si>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</si>
  <si>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</si>
  <si>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</si>
  <si>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</si>
  <si>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</si>
  <si>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</si>
  <si>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</si>
  <si>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</si>
  <si>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</si>
  <si>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</si>
  <si>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</si>
  <si>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</si>
  <si>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</si>
  <si>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</si>
  <si>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</si>
  <si>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</si>
  <si>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</si>
  <si>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</si>
  <si>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</si>
  <si>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</si>
  <si>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</si>
  <si>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</si>
  <si>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</si>
  <si>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</si>
  <si>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</si>
  <si>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</si>
  <si>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</si>
  <si>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</si>
  <si>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</si>
  <si>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</si>
  <si>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</si>
  <si>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</si>
  <si>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</si>
  <si>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</si>
  <si>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</si>
  <si>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</si>
  <si>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</si>
  <si>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</si>
  <si>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</si>
  <si>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</si>
  <si>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</si>
  <si>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</si>
  <si>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</si>
  <si>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</si>
  <si>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</si>
  <si>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</si>
  <si>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</si>
  <si>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</si>
  <si>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</si>
  <si>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</si>
  <si>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</si>
  <si>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</si>
  <si>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</si>
  <si>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</si>
  <si>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</si>
  <si>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</si>
  <si>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</si>
  <si>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</si>
  <si>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</si>
  <si>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</si>
  <si>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</si>
  <si>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</si>
  <si>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</si>
  <si>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</si>
  <si>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</si>
  <si>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</si>
  <si>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</si>
  <si>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</si>
  <si>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</si>
  <si>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</si>
  <si>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</si>
  <si>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</si>
  <si>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</si>
  <si>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</si>
  <si>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</si>
  <si>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</si>
  <si>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</si>
  <si>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</si>
  <si>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</si>
  <si>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</si>
  <si>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</si>
  <si>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</si>
  <si>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</si>
  <si>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</si>
  <si>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</si>
  <si>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</si>
  <si>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</si>
  <si>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</si>
  <si>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</si>
  <si>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</si>
  <si>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</si>
  <si>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</si>
  <si>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</si>
  <si>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</si>
  <si>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</si>
  <si>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</si>
  <si>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</si>
  <si>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</si>
  <si>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</si>
  <si>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</si>
  <si>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</si>
  <si>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</si>
  <si>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</si>
  <si>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</si>
  <si>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</si>
  <si>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</si>
  <si>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</si>
  <si>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</si>
  <si>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</si>
  <si>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</si>
  <si>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</si>
  <si>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</si>
  <si>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</si>
  <si>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</si>
  <si>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</si>
  <si>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</si>
  <si>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</si>
  <si>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</si>
  <si>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</si>
  <si>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</si>
  <si>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</si>
  <si>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</si>
  <si>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</si>
  <si>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</si>
  <si>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</si>
  <si>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</si>
  <si>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</si>
  <si>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</si>
  <si>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</si>
  <si>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</si>
  <si>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</si>
  <si>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</si>
  <si>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</si>
  <si>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</si>
  <si>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</si>
  <si>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</si>
  <si>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</si>
  <si>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</si>
  <si>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</si>
  <si>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</si>
  <si>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</si>
  <si>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</si>
  <si>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</si>
  <si>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</si>
  <si>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</si>
  <si>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</si>
  <si>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</si>
  <si>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</si>
  <si>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</si>
  <si>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</si>
  <si>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</si>
  <si>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</si>
  <si>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</si>
  <si>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</si>
  <si>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</si>
  <si>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</si>
  <si>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</si>
  <si>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</si>
  <si>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</si>
  <si>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</si>
  <si>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</si>
  <si>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</si>
  <si>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</si>
  <si>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</si>
  <si>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</si>
  <si>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</si>
  <si>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</si>
  <si>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</si>
  <si>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</si>
  <si>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</si>
  <si>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</si>
  <si>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</si>
  <si>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</si>
  <si>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</si>
  <si>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</si>
  <si>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</si>
  <si>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</si>
  <si>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</si>
  <si>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</si>
  <si>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</si>
  <si>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</si>
  <si>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</si>
  <si>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</si>
  <si>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</si>
  <si>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</si>
  <si>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</si>
  <si>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</si>
  <si>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</si>
  <si>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</si>
  <si>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</si>
  <si>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</si>
  <si>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</si>
  <si>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</si>
  <si>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</si>
  <si>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</si>
  <si>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</si>
  <si>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</si>
  <si>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</si>
  <si>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</si>
  <si>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</si>
  <si>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</si>
  <si>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</si>
  <si>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</si>
  <si>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</si>
  <si>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</si>
  <si>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</si>
  <si>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</si>
  <si>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</si>
  <si>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</si>
  <si>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</si>
  <si>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</si>
  <si>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</si>
  <si>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</si>
  <si>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</si>
  <si>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</si>
  <si>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</si>
  <si>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</si>
  <si>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</si>
  <si>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</si>
  <si>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</si>
  <si>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</si>
  <si>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</si>
  <si>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</si>
  <si>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</si>
  <si>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</si>
  <si>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</si>
  <si>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</si>
  <si>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</si>
  <si>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</si>
  <si>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</si>
  <si>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</si>
  <si>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</si>
  <si>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</si>
  <si>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</si>
  <si>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</si>
  <si>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</si>
  <si>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</si>
  <si>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</si>
  <si>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</si>
  <si>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</si>
  <si>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</si>
  <si>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</si>
  <si>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</si>
  <si>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</si>
  <si>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</si>
  <si>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</si>
  <si>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</si>
  <si>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</si>
  <si>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</si>
  <si>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</si>
  <si>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</si>
  <si>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</si>
  <si>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</si>
  <si>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</si>
  <si>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</si>
  <si>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</si>
  <si>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</si>
  <si>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</si>
  <si>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</si>
  <si>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</si>
  <si>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</si>
  <si>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</si>
  <si>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</si>
  <si>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</si>
  <si>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</si>
  <si>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</si>
  <si>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</si>
  <si>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</si>
  <si>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</si>
  <si>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</si>
  <si>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</si>
  <si>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</si>
  <si>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</si>
  <si>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</si>
  <si>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</si>
  <si>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</si>
  <si>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</si>
  <si>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</si>
  <si>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</si>
  <si>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</si>
  <si>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</si>
  <si>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</si>
  <si>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</si>
  <si>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</si>
  <si>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</si>
  <si>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</si>
  <si>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</si>
  <si>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</si>
  <si>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</si>
  <si>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</si>
  <si>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</si>
  <si>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</si>
  <si>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</si>
  <si>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</si>
  <si>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</si>
  <si>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</si>
  <si>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</si>
  <si>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</si>
  <si>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</si>
  <si>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</si>
  <si>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</si>
  <si>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</si>
  <si>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</si>
  <si>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</si>
  <si>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</si>
  <si>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</si>
  <si>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</si>
  <si>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</si>
  <si>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</si>
  <si>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</si>
  <si>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</si>
  <si>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</si>
  <si>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</si>
  <si>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</si>
  <si>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</si>
  <si>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</si>
  <si>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</si>
  <si>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</si>
  <si>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</si>
  <si>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</si>
  <si>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</si>
  <si>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</si>
  <si>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</si>
  <si>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</si>
  <si>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</si>
  <si>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</si>
  <si>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</si>
  <si>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</si>
  <si>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</si>
  <si>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</si>
  <si>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</si>
  <si>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</si>
  <si>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</si>
  <si>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</si>
  <si>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</si>
  <si>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</si>
  <si>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</si>
  <si>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</si>
  <si>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</si>
  <si>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</si>
  <si>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</si>
  <si>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</si>
  <si>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</si>
  <si>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</si>
  <si>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</si>
  <si>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</si>
  <si>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</si>
  <si>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</si>
  <si>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</si>
  <si>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</si>
  <si>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</si>
  <si>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</si>
  <si>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</si>
  <si>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</si>
  <si>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</si>
  <si>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</si>
  <si>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</si>
  <si>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</si>
  <si>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</si>
  <si>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</si>
  <si>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</si>
  <si>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</si>
  <si>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</si>
  <si>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</si>
  <si>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</si>
  <si>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</si>
  <si>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</si>
  <si>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</si>
  <si>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</si>
  <si>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</si>
  <si>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</si>
  <si>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</si>
  <si>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</si>
  <si>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</si>
  <si>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</si>
  <si>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</si>
  <si>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</si>
  <si>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</si>
  <si>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</si>
  <si>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</si>
  <si>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</si>
  <si>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</si>
  <si>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</si>
  <si>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</si>
  <si>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</si>
  <si>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</si>
  <si>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</si>
  <si>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</si>
  <si>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</si>
  <si>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</si>
  <si>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</si>
  <si>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</si>
  <si>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</si>
  <si>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</si>
  <si>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</si>
  <si>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</si>
  <si>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</si>
  <si>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</si>
  <si>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</si>
  <si>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</si>
  <si>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</si>
  <si>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</si>
  <si>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</si>
  <si>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</si>
  <si>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</si>
  <si>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</si>
  <si>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</si>
  <si>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</si>
  <si>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</si>
  <si>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</si>
  <si>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</si>
  <si>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</si>
  <si>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</si>
  <si>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</si>
  <si>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</si>
  <si>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</si>
  <si>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</si>
  <si>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</si>
  <si>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</si>
  <si>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</si>
  <si>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</si>
  <si>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</si>
  <si>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</si>
  <si>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</si>
  <si>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</si>
  <si>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</si>
  <si>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</si>
  <si>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</si>
  <si>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</si>
  <si>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</si>
  <si>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</si>
  <si>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</si>
  <si>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</si>
  <si>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</si>
  <si>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</si>
  <si>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</si>
  <si>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</si>
  <si>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</si>
  <si>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</si>
  <si>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</si>
  <si>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</si>
  <si>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</si>
  <si>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</si>
  <si>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</si>
  <si>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</si>
  <si>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</si>
  <si>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</si>
  <si>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</si>
  <si>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</si>
  <si>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</si>
  <si>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</si>
  <si>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</si>
  <si>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</si>
  <si>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</si>
  <si>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</si>
  <si>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</si>
  <si>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</si>
  <si>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</si>
  <si>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</si>
  <si>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</si>
  <si>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</si>
  <si>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</si>
  <si>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</si>
  <si>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</si>
  <si>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</si>
  <si>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</si>
  <si>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</si>
  <si>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</si>
  <si>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</si>
  <si>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</si>
  <si>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</si>
  <si>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</si>
  <si>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</si>
  <si>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</si>
  <si>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</si>
  <si>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</si>
  <si>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</si>
  <si>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</si>
  <si>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</si>
  <si>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</si>
  <si>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</si>
  <si>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</si>
  <si>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</si>
  <si>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</si>
  <si>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</si>
  <si>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</si>
  <si>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</si>
  <si>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</si>
  <si>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</si>
  <si>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</si>
  <si>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</si>
  <si>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</si>
  <si>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</si>
  <si>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</si>
  <si>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</si>
  <si>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</si>
  <si>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</si>
  <si>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</si>
  <si>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</si>
  <si>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</si>
  <si>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</si>
  <si>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</si>
  <si>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</si>
  <si>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</si>
  <si>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</si>
  <si>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</si>
  <si>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</si>
  <si>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</si>
  <si>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</si>
  <si>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</si>
  <si>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</si>
  <si>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</si>
  <si>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</si>
  <si>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</si>
  <si>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</si>
  <si>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</si>
  <si>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</si>
  <si>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</si>
  <si>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</si>
  <si>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</si>
  <si>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</si>
  <si>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</si>
  <si>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</si>
  <si>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</si>
  <si>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</si>
  <si>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</si>
  <si>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</si>
  <si>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</si>
  <si>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</si>
  <si>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</si>
  <si>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</si>
  <si>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</si>
  <si>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</si>
  <si>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</si>
  <si>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</si>
  <si>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</si>
  <si>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</si>
  <si>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</si>
  <si>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</si>
  <si>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</si>
  <si>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</si>
  <si>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</si>
  <si>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</si>
  <si>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</si>
  <si>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</si>
  <si>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</si>
  <si>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</si>
  <si>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</si>
  <si>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</si>
  <si>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</si>
  <si>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</si>
  <si>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</si>
  <si>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</si>
  <si>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</si>
  <si>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</si>
  <si>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</si>
  <si>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</si>
  <si>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</si>
  <si>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</si>
  <si>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</si>
  <si>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</si>
  <si>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</si>
  <si>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</si>
  <si>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</si>
  <si>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</si>
  <si>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</si>
  <si>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</si>
  <si>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</si>
  <si>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</si>
  <si>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</si>
  <si>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</si>
  <si>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</si>
  <si>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</si>
  <si>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</si>
  <si>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</si>
  <si>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</si>
  <si>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</si>
  <si>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</si>
  <si>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</si>
  <si>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</si>
  <si>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</si>
  <si>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</si>
  <si>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</si>
  <si>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</si>
  <si>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</si>
  <si>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</si>
  <si>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</si>
  <si>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</si>
  <si>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</si>
  <si>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</si>
  <si>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</si>
  <si>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</si>
  <si>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</si>
  <si>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</si>
  <si>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</si>
  <si>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</si>
  <si>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</si>
  <si>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</si>
  <si>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</si>
  <si>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</si>
  <si>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</si>
  <si>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</si>
  <si>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</si>
  <si>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</si>
  <si>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</si>
  <si>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</si>
  <si>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</si>
  <si>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</si>
  <si>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</si>
  <si>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</si>
  <si>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</si>
  <si>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</si>
  <si>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</si>
  <si>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</si>
  <si>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</si>
  <si>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</si>
  <si>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</si>
  <si>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</si>
  <si>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</si>
  <si>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</si>
  <si>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</si>
  <si>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</si>
  <si>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</si>
  <si>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</si>
  <si>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</si>
  <si>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</si>
  <si>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</si>
  <si>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</si>
  <si>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</si>
  <si>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</si>
  <si>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</si>
  <si>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</si>
  <si>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</si>
  <si>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</si>
  <si>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</si>
  <si>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</si>
  <si>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</si>
  <si>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</si>
  <si>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</si>
  <si>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</si>
  <si>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</si>
  <si>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</si>
  <si>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</si>
  <si>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</si>
  <si>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</si>
  <si>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</si>
  <si>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</si>
  <si>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</si>
  <si>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</si>
  <si>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</si>
  <si>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</si>
  <si>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</si>
  <si>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</si>
  <si>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</si>
  <si>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</si>
  <si>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</si>
  <si>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</si>
  <si>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</si>
  <si>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</si>
  <si>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</si>
  <si>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</si>
  <si>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</si>
  <si>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</si>
  <si>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</si>
  <si>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</si>
  <si>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</si>
  <si>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</si>
  <si>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</si>
  <si>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</si>
  <si>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</si>
  <si>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</si>
  <si>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</si>
  <si>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</si>
  <si>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</si>
  <si>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</si>
  <si>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</si>
  <si>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</si>
  <si>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</si>
  <si>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</si>
  <si>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</si>
  <si>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</si>
  <si>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</si>
  <si>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</si>
  <si>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</si>
  <si>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</si>
  <si>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</si>
  <si>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</si>
  <si>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</si>
  <si>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</si>
  <si>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</si>
  <si>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</si>
  <si>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</si>
  <si>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</si>
  <si>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</si>
  <si>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</si>
  <si>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</si>
  <si>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</si>
  <si>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</si>
  <si>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</si>
  <si>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</si>
  <si>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</si>
  <si>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</si>
  <si>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</si>
  <si>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</si>
  <si>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</si>
  <si>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</si>
  <si>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</si>
  <si>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</si>
  <si>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</si>
  <si>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</si>
  <si>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</si>
  <si>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</si>
  <si>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</si>
  <si>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</si>
  <si>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</si>
  <si>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</si>
  <si>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</si>
  <si>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</si>
  <si>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</si>
  <si>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</si>
  <si>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</si>
  <si>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</si>
  <si>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</si>
  <si>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</si>
  <si>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</si>
  <si>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</si>
  <si>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</si>
  <si>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</si>
  <si>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</si>
  <si>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</si>
  <si>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</si>
  <si>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</si>
  <si>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</si>
  <si>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</si>
  <si>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</si>
  <si>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</si>
  <si>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</si>
  <si>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</si>
  <si>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</si>
  <si>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</si>
  <si>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</si>
  <si>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</si>
  <si>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</si>
  <si>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</si>
  <si>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</si>
  <si>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</si>
  <si>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</si>
  <si>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</si>
  <si>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</si>
  <si>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</si>
  <si>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</si>
  <si>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</si>
  <si>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</si>
  <si>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</si>
  <si>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</si>
  <si>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</si>
  <si>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</si>
  <si>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</si>
  <si>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</si>
  <si>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</si>
  <si>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</si>
  <si>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</si>
  <si>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</si>
  <si>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</si>
  <si>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</si>
  <si>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</si>
  <si>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</si>
  <si>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</si>
  <si>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</si>
  <si>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</si>
  <si>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</si>
  <si>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</si>
  <si>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</si>
  <si>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</si>
  <si>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</si>
  <si>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</si>
  <si>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</si>
  <si>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</si>
  <si>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</si>
  <si>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</si>
  <si>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</si>
  <si>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</si>
  <si>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</si>
  <si>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</si>
  <si>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</si>
  <si>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</si>
  <si>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</si>
  <si>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</si>
  <si>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</si>
  <si>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</si>
  <si>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</si>
  <si>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</si>
  <si>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</si>
  <si>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</si>
  <si>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</si>
  <si>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</si>
  <si>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</si>
  <si>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</si>
  <si>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</si>
  <si>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</si>
  <si>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</si>
  <si>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</si>
  <si>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</si>
  <si>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</si>
  <si>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</si>
  <si>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</si>
  <si>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</si>
  <si>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</si>
  <si>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</si>
  <si>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</si>
  <si>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</si>
  <si>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</si>
  <si>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</si>
  <si>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</si>
  <si>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</si>
  <si>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</si>
  <si>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</si>
  <si>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</si>
  <si>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</si>
  <si>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</si>
  <si>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</si>
  <si>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</si>
  <si>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</si>
  <si>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</si>
  <si>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</si>
  <si>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</si>
  <si>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</si>
  <si>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</si>
  <si>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</si>
  <si>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</si>
  <si>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</si>
  <si>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</si>
  <si>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</si>
  <si>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</si>
  <si>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</si>
  <si>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</si>
  <si>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</si>
  <si>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</si>
  <si>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</si>
  <si>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</si>
  <si>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</si>
  <si>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</si>
  <si>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</si>
  <si>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</si>
  <si>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</si>
  <si>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</si>
  <si>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</si>
  <si>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</si>
  <si>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</si>
  <si>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</si>
  <si>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</si>
  <si>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</si>
  <si>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</si>
  <si>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</si>
  <si>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</si>
  <si>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</si>
  <si>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</si>
  <si>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</si>
  <si>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</si>
  <si>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</si>
  <si>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</si>
  <si>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</si>
  <si>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</si>
  <si>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</si>
  <si>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</si>
  <si>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</si>
  <si>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</si>
  <si>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</si>
  <si>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</si>
  <si>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</si>
  <si>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</si>
  <si>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</si>
  <si>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</si>
  <si>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</si>
  <si>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</si>
  <si>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</si>
  <si>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</si>
  <si>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</si>
  <si>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</si>
  <si>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</si>
  <si>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</si>
  <si>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</si>
  <si>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</si>
  <si>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</si>
  <si>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</si>
  <si>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</si>
  <si>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</si>
  <si>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</si>
  <si>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</si>
  <si>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</si>
  <si>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</si>
  <si>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</si>
  <si>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</si>
  <si>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</si>
  <si>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</si>
  <si>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</si>
  <si>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</si>
  <si>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</si>
  <si>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</si>
  <si>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</si>
  <si>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</si>
  <si>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</si>
  <si>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</si>
  <si>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</si>
  <si>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</si>
  <si>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</si>
  <si>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</si>
  <si>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</si>
  <si>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</si>
  <si>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</si>
  <si>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</si>
  <si>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</si>
  <si>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</si>
  <si>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</si>
  <si>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</si>
  <si>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</si>
  <si>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</si>
  <si>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</si>
  <si>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</si>
  <si>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</si>
  <si>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</si>
  <si>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</si>
  <si>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</si>
  <si>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</si>
  <si>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</si>
  <si>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</si>
  <si>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</si>
  <si>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</si>
  <si>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</si>
  <si>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</si>
  <si>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</si>
  <si>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</si>
  <si>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</si>
  <si>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</si>
  <si>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</si>
  <si>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</si>
  <si>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</si>
  <si>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</si>
  <si>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</si>
  <si>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</si>
  <si>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</si>
  <si>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</si>
  <si>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</si>
  <si>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</si>
  <si>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</si>
  <si>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</si>
  <si>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</si>
  <si>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</si>
  <si>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</si>
  <si>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</si>
  <si>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</si>
  <si>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</si>
  <si>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</si>
  <si>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</si>
  <si>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</si>
  <si>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</si>
  <si>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</si>
  <si>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</si>
  <si>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</si>
  <si>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</si>
  <si>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</si>
  <si>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</si>
  <si>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</si>
  <si>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</si>
  <si>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</si>
  <si>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</si>
  <si>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</si>
  <si>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</si>
  <si>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</si>
  <si>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</si>
  <si>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</si>
  <si>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</si>
  <si>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</si>
  <si>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</si>
  <si>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</si>
  <si>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</si>
  <si>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</si>
  <si>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</si>
  <si>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</si>
  <si>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</si>
  <si>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</si>
  <si>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</si>
  <si>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</si>
  <si>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</si>
  <si>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</si>
  <si>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</si>
  <si>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</si>
  <si>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</si>
  <si>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</si>
  <si>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</si>
  <si>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</si>
  <si>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</si>
  <si>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</si>
  <si>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</si>
  <si>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</si>
  <si>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</si>
  <si>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</si>
  <si>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</si>
  <si>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</si>
  <si>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</si>
  <si>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</si>
  <si>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</si>
  <si>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</si>
  <si>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</si>
  <si>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</si>
  <si>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</si>
  <si>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</si>
  <si>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</si>
  <si>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</si>
  <si>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</si>
  <si>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</si>
  <si>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</si>
  <si>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</si>
  <si>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</si>
  <si>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</si>
  <si>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</si>
  <si>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</si>
  <si>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</si>
  <si>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</si>
  <si>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</si>
  <si>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</si>
  <si>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</si>
  <si>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</si>
  <si>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</si>
  <si>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</si>
  <si>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</si>
  <si>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</si>
  <si>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</si>
  <si>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</si>
  <si>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</si>
  <si>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</si>
  <si>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</si>
  <si>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</si>
  <si>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</si>
  <si>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</si>
  <si>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</si>
  <si>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</si>
  <si>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</si>
  <si>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</si>
  <si>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</si>
  <si>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</si>
  <si>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</si>
  <si>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</si>
  <si>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</si>
  <si>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</si>
  <si>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</si>
  <si>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</si>
  <si>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</si>
  <si>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</si>
  <si>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</si>
  <si>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</si>
  <si>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</si>
  <si>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</si>
  <si>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</si>
  <si>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</si>
  <si>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</si>
  <si>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</si>
  <si>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</si>
  <si>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</si>
  <si>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</si>
  <si>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</si>
  <si>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</si>
  <si>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</si>
  <si>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</si>
  <si>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</si>
  <si>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</si>
  <si>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</si>
  <si>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</si>
  <si>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</si>
  <si>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</si>
  <si>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</si>
  <si>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</si>
  <si>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</si>
  <si>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</si>
  <si>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</si>
  <si>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</si>
  <si>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</si>
  <si>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</si>
  <si>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</si>
  <si>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</si>
  <si>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</si>
  <si>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</si>
  <si>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</si>
  <si>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</si>
  <si>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</si>
  <si>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</si>
  <si>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</si>
  <si>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</si>
  <si>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</si>
  <si>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</si>
  <si>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</si>
  <si>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</si>
  <si>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</si>
  <si>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</si>
  <si>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</si>
  <si>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</si>
  <si>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</si>
  <si>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</si>
  <si>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</si>
  <si>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</si>
  <si>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</si>
  <si>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</si>
  <si>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</si>
  <si>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</si>
  <si>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</si>
  <si>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</si>
  <si>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</si>
  <si>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</si>
  <si>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</si>
  <si>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</si>
  <si>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</si>
  <si>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</si>
  <si>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</si>
  <si>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</si>
  <si>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</si>
  <si>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</si>
  <si>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</si>
  <si>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</si>
  <si>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</si>
  <si>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</si>
  <si>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</si>
  <si>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</si>
  <si>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</si>
  <si>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</si>
  <si>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</si>
  <si>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</si>
  <si>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</si>
  <si>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</si>
  <si>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</si>
  <si>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</si>
  <si>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</si>
  <si>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</si>
  <si>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</si>
  <si>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</si>
  <si>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</si>
  <si>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</si>
  <si>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</si>
  <si>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</si>
  <si>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</si>
  <si>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</si>
  <si>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</si>
  <si>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</si>
  <si>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</si>
  <si>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</si>
  <si>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</si>
  <si>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</si>
  <si>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</si>
  <si>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</si>
  <si>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</si>
  <si>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</si>
  <si>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</si>
  <si>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</si>
  <si>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</si>
  <si>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</si>
  <si>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</si>
  <si>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</si>
  <si>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</si>
  <si>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</si>
  <si>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</si>
  <si>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</si>
  <si>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</si>
  <si>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</si>
  <si>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</si>
  <si>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</si>
  <si>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</si>
  <si>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</si>
  <si>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</si>
  <si>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</si>
  <si>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</si>
  <si>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</si>
  <si>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</si>
  <si>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</si>
  <si>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</si>
  <si>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</si>
  <si>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</si>
  <si>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</si>
  <si>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</si>
  <si>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</si>
  <si>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</si>
  <si>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</si>
  <si>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</si>
  <si>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</si>
  <si>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</si>
  <si>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</si>
  <si>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</si>
  <si>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</si>
  <si>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</si>
  <si>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</si>
  <si>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</si>
  <si>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</si>
  <si>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</si>
  <si>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</si>
  <si>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</si>
  <si>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</si>
  <si>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</si>
  <si>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</si>
  <si>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</si>
  <si>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</si>
  <si>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</si>
  <si>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</si>
  <si>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</si>
  <si>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</si>
  <si>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</si>
  <si>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</si>
  <si>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</si>
  <si>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</si>
  <si>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</si>
  <si>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</si>
  <si>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</si>
  <si>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</si>
  <si>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</si>
  <si>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</si>
  <si>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</si>
  <si>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</si>
  <si>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</si>
  <si>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</si>
  <si>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</si>
  <si>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</si>
  <si>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</si>
  <si>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</si>
  <si>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</si>
  <si>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</si>
  <si>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</si>
  <si>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</si>
  <si>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</si>
  <si>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</si>
  <si>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</si>
  <si>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</si>
  <si>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</si>
  <si>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</si>
  <si>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</si>
  <si>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</si>
  <si>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</si>
  <si>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</si>
  <si>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</si>
  <si>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</si>
  <si>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</si>
  <si>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</si>
  <si>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</si>
  <si>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</si>
  <si>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</si>
  <si>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</si>
  <si>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</si>
  <si>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</si>
  <si>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</si>
  <si>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</si>
  <si>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</si>
  <si>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</si>
  <si>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</si>
  <si>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</si>
  <si>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</si>
  <si>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</si>
  <si>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</si>
  <si>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</si>
  <si>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</si>
  <si>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</si>
  <si>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</si>
  <si>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</si>
  <si>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</si>
  <si>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</si>
  <si>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</si>
  <si>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</si>
  <si>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</si>
  <si>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</si>
  <si>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</si>
  <si>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</si>
  <si>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</si>
  <si>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</si>
  <si>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</si>
  <si>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</si>
  <si>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</si>
  <si>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</si>
  <si>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</si>
  <si>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</si>
  <si>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</si>
  <si>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</si>
  <si>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</si>
  <si>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</si>
  <si>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</si>
  <si>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</si>
  <si>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</si>
  <si>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</si>
  <si>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</si>
  <si>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</si>
  <si>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</si>
  <si>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</si>
  <si>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</si>
  <si>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</si>
  <si>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</si>
  <si>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</si>
  <si>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</si>
  <si>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</si>
  <si>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</si>
  <si>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</si>
  <si>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</si>
  <si>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</si>
  <si>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</si>
  <si>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</si>
  <si>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</si>
  <si>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</si>
  <si>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</si>
  <si>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</si>
  <si>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</si>
  <si>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</si>
  <si>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</si>
  <si>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</si>
  <si>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</si>
  <si>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</si>
  <si>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</si>
  <si>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</si>
  <si>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</si>
  <si>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</si>
  <si>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</si>
  <si>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</si>
  <si>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</si>
  <si>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</si>
  <si>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</si>
  <si>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</si>
  <si>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</si>
  <si>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</si>
  <si>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</si>
  <si>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</si>
  <si>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</si>
  <si>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</si>
  <si>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</si>
  <si>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</si>
  <si>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</si>
  <si>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</si>
  <si>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</si>
  <si>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</si>
  <si>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</si>
  <si>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</si>
  <si>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</si>
  <si>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</si>
  <si>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</si>
  <si>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</si>
  <si>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</si>
  <si>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</si>
  <si>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</si>
  <si>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</si>
  <si>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</si>
  <si>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</si>
  <si>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</si>
  <si>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</si>
  <si>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</si>
  <si>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</si>
  <si>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</si>
  <si>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</si>
  <si>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</si>
  <si>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</si>
  <si>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</si>
  <si>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</si>
  <si>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</si>
  <si>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</si>
  <si>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</si>
  <si>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</si>
  <si>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</si>
  <si>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</si>
  <si>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</si>
  <si>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</si>
  <si>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</si>
  <si>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</si>
  <si>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</si>
  <si>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</si>
  <si>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</si>
  <si>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</si>
  <si>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</si>
  <si>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</si>
  <si>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</si>
  <si>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</si>
  <si>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</si>
  <si>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</si>
  <si>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</si>
  <si>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</si>
  <si>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</si>
  <si>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</si>
  <si>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</si>
  <si>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</si>
  <si>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</si>
  <si>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</si>
  <si>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</si>
  <si>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</si>
  <si>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</si>
  <si>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</si>
  <si>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</si>
  <si>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</si>
  <si>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</si>
  <si>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</si>
  <si>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</si>
  <si>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</si>
  <si>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</si>
  <si>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</si>
  <si>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</si>
  <si>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</si>
  <si>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</si>
  <si>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</si>
  <si>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</si>
  <si>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</si>
  <si>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</si>
  <si>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</si>
  <si>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</si>
  <si>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</si>
  <si>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</si>
  <si>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</si>
  <si>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</si>
  <si>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</si>
  <si>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</si>
  <si>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</si>
  <si>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</si>
  <si>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</si>
  <si>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</si>
  <si>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</si>
  <si>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</si>
  <si>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</si>
  <si>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</si>
  <si>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</si>
  <si>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</si>
  <si>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</si>
  <si>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</si>
  <si>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</si>
  <si>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</si>
  <si>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</si>
  <si>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</si>
  <si>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</si>
  <si>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</si>
  <si>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</si>
  <si>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</si>
  <si>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</si>
  <si>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</si>
  <si>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</si>
  <si>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</si>
  <si>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</si>
  <si>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</si>
  <si>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</si>
  <si>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</si>
  <si>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</si>
  <si>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</si>
  <si>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</si>
  <si>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</si>
  <si>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</si>
  <si>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</si>
  <si>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</si>
  <si>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</si>
  <si>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</si>
  <si>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</si>
  <si>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</si>
  <si>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</si>
  <si>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</si>
  <si>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</si>
  <si>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</si>
  <si>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</si>
  <si>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</si>
  <si>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</si>
  <si>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</si>
  <si>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</si>
  <si>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</si>
  <si>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</si>
  <si>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</si>
  <si>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</si>
  <si>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</si>
  <si>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</si>
  <si>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</si>
  <si>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</si>
  <si>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</si>
  <si>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</si>
  <si>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</si>
  <si>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</si>
  <si>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</si>
  <si>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</si>
  <si>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</si>
  <si>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</si>
  <si>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</si>
  <si>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</si>
  <si>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</si>
  <si>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</si>
  <si>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</si>
  <si>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</si>
  <si>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</si>
  <si>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</si>
  <si>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</si>
  <si>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</si>
  <si>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</si>
  <si>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</si>
  <si>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</si>
  <si>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</si>
  <si>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</si>
  <si>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</si>
  <si>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</si>
  <si>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</si>
  <si>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</si>
  <si>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</si>
  <si>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</si>
  <si>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</si>
  <si>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</si>
  <si>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</si>
  <si>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</si>
  <si>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</si>
  <si>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</si>
  <si>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</si>
  <si>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</si>
  <si>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</si>
  <si>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</si>
  <si>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</si>
  <si>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</si>
  <si>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</si>
  <si>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</si>
  <si>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</si>
  <si>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</si>
  <si>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</si>
  <si>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</si>
  <si>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</si>
  <si>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</si>
  <si>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</si>
  <si>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</si>
  <si>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</si>
  <si>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</si>
  <si>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</si>
  <si>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</si>
  <si>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</si>
  <si>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</si>
  <si>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</si>
  <si>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</si>
  <si>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</si>
  <si>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</si>
  <si>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</si>
  <si>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</si>
  <si>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</si>
  <si>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</si>
  <si>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</si>
  <si>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</si>
  <si>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</si>
  <si>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</si>
  <si>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</si>
  <si>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</si>
  <si>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</si>
  <si>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</si>
  <si>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</si>
  <si>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</si>
  <si>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</si>
  <si>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</si>
  <si>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</si>
  <si>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</si>
  <si>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</si>
  <si>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</si>
  <si>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</si>
  <si>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</si>
  <si>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</si>
  <si>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</si>
  <si>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</si>
  <si>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</si>
  <si>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</si>
  <si>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</si>
  <si>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</si>
  <si>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</si>
  <si>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</si>
  <si>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</si>
  <si>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</si>
  <si>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</si>
  <si>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</si>
  <si>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</si>
  <si>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</si>
  <si>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</si>
  <si>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</si>
  <si>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</si>
  <si>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</si>
  <si>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</si>
  <si>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</si>
  <si>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</si>
  <si>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</si>
  <si>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</si>
  <si>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</si>
  <si>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</si>
  <si>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</si>
  <si>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</si>
  <si>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</si>
  <si>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</si>
  <si>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</si>
  <si>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</si>
  <si>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</si>
  <si>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</si>
  <si>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</si>
  <si>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</si>
  <si>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</si>
  <si>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</si>
  <si>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</si>
  <si>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</si>
  <si>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</si>
  <si>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</si>
  <si>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</si>
  <si>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</si>
  <si>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</si>
  <si>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</si>
  <si>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</si>
  <si>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</si>
  <si>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</si>
  <si>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</si>
  <si>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</si>
  <si>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</si>
  <si>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</si>
  <si>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</si>
  <si>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</si>
  <si>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</si>
  <si>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</si>
  <si>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</si>
  <si>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</si>
  <si>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</si>
  <si>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</si>
  <si>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</si>
  <si>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</si>
  <si>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</si>
  <si>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</si>
  <si>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</si>
  <si>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</si>
  <si>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</si>
  <si>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</si>
  <si>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</si>
  <si>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</si>
  <si>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</si>
  <si>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</si>
  <si>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</si>
  <si>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</si>
  <si>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</si>
  <si>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</si>
  <si>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</si>
  <si>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</si>
  <si>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</si>
  <si>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</si>
  <si>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</si>
  <si>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</si>
  <si>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</si>
  <si>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</si>
  <si>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</si>
  <si>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</si>
  <si>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</si>
  <si>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</si>
  <si>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</si>
  <si>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</si>
  <si>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</si>
  <si>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</si>
  <si>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</si>
  <si>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</si>
  <si>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</si>
  <si>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</si>
  <si>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</si>
  <si>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</si>
  <si>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</si>
  <si>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</si>
  <si>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</si>
  <si>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</si>
  <si>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</si>
  <si>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</si>
  <si>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</si>
  <si>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</si>
  <si>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</si>
  <si>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</si>
  <si>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</si>
  <si>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</si>
  <si>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</si>
  <si>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</si>
  <si>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</si>
  <si>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</si>
  <si>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</si>
  <si>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</si>
  <si>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</si>
  <si>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</si>
  <si>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</si>
  <si>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</si>
  <si>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</si>
  <si>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</si>
  <si>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</si>
  <si>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</si>
  <si>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</si>
  <si>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</si>
  <si>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</si>
  <si>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</si>
  <si>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</si>
  <si>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</si>
  <si>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</si>
  <si>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</si>
  <si>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</si>
  <si>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</si>
  <si>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</si>
  <si>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</si>
  <si>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</si>
  <si>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</si>
  <si>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</si>
  <si>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</si>
  <si>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</si>
  <si>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</si>
  <si>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</si>
  <si>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</si>
  <si>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</si>
  <si>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</si>
  <si>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</si>
  <si>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</si>
  <si>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</si>
  <si>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</si>
  <si>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</si>
  <si>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</si>
  <si>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</si>
  <si>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</si>
  <si>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</si>
  <si>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</si>
  <si>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</si>
  <si>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</si>
  <si>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</si>
  <si>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</si>
  <si>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</si>
  <si>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</si>
  <si>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</si>
  <si>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</si>
  <si>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</si>
  <si>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</si>
  <si>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</si>
  <si>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</si>
  <si>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</si>
  <si>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</si>
  <si>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</si>
  <si>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</si>
  <si>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</si>
  <si>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</si>
  <si>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</si>
  <si>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</si>
  <si>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</si>
  <si>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</si>
  <si>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</si>
  <si>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</si>
  <si>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</si>
  <si>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</si>
  <si>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</si>
  <si>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</si>
  <si>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</si>
  <si>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</si>
  <si>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</si>
  <si>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</si>
  <si>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</si>
  <si>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</si>
  <si>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</si>
  <si>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</si>
  <si>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</si>
  <si>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</si>
  <si>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</si>
  <si>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</si>
  <si>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</si>
  <si>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</si>
  <si>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</si>
  <si>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</si>
  <si>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</si>
  <si>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</si>
  <si>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</si>
  <si>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</si>
  <si>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</si>
  <si>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</si>
  <si>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</si>
  <si>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</si>
  <si>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</si>
  <si>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</si>
  <si>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</si>
  <si>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</si>
  <si>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</si>
  <si>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</si>
  <si>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</si>
  <si>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</si>
  <si>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</si>
  <si>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</si>
  <si>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</si>
  <si>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</si>
  <si>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</si>
  <si>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</si>
  <si>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</si>
  <si>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</si>
  <si>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</si>
  <si>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</si>
  <si>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</si>
  <si>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</si>
  <si>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</si>
  <si>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</si>
  <si>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</si>
  <si>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</si>
  <si>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</si>
  <si>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</si>
  <si>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</si>
  <si>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</si>
  <si>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</si>
  <si>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</si>
  <si>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</si>
  <si>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</si>
  <si>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</si>
  <si>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</si>
  <si>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</si>
  <si>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</si>
  <si>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</si>
  <si>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</si>
  <si>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</si>
  <si>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</si>
  <si>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</si>
  <si>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</si>
  <si>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</si>
  <si>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</si>
  <si>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</si>
  <si>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</si>
  <si>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</si>
  <si>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</si>
  <si>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</si>
  <si>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</si>
  <si>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</si>
  <si>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</si>
  <si>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</si>
  <si>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</si>
  <si>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</si>
  <si>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</si>
  <si>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</si>
  <si>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</si>
  <si>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</si>
  <si>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</si>
  <si>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</si>
  <si>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</si>
  <si>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</si>
  <si>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</si>
  <si>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</si>
  <si>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</si>
  <si>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</si>
  <si>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</si>
  <si>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</si>
  <si>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</si>
  <si>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</si>
  <si>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</si>
  <si>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</si>
  <si>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</si>
  <si>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</si>
  <si>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</si>
  <si>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</si>
  <si>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</si>
  <si>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</si>
  <si>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</si>
  <si>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</si>
  <si>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</si>
  <si>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</si>
  <si>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</si>
  <si>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</si>
  <si>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</si>
  <si>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</si>
  <si>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</si>
  <si>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</si>
  <si>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</si>
  <si>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</si>
  <si>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</si>
  <si>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</si>
  <si>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</si>
  <si>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</si>
  <si>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</si>
  <si>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</si>
  <si>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</si>
  <si>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</si>
  <si>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</si>
  <si>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</si>
  <si>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</si>
  <si>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</si>
  <si>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</si>
  <si>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</si>
  <si>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</si>
  <si>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</si>
  <si>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</si>
  <si>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</si>
  <si>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</si>
  <si>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</si>
  <si>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</si>
  <si>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</si>
  <si>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</si>
  <si>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</si>
  <si>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</si>
  <si>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</si>
  <si>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</si>
  <si>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</si>
  <si>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</si>
  <si>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</si>
  <si>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</si>
  <si>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</si>
  <si>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</si>
  <si>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</si>
  <si>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</si>
  <si>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</si>
  <si>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</si>
  <si>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</si>
  <si>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</si>
  <si>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</si>
  <si>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</si>
  <si>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</si>
  <si>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</si>
  <si>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</si>
  <si>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</si>
  <si>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</si>
  <si>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</si>
  <si>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</si>
  <si>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</si>
  <si>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</si>
  <si>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</si>
  <si>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</si>
  <si>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</si>
  <si>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</si>
  <si>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</si>
  <si>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</si>
  <si>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</si>
  <si>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</si>
  <si>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</si>
  <si>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</si>
  <si>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</si>
  <si>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</si>
  <si>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</si>
  <si>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</si>
  <si>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</si>
  <si>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</si>
  <si>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</si>
  <si>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</si>
  <si>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</si>
  <si>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</si>
  <si>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</si>
  <si>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</si>
  <si>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</si>
  <si>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</si>
  <si>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</si>
  <si>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</si>
  <si>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</si>
  <si>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</si>
  <si>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</si>
  <si>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</si>
  <si>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</si>
  <si>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</si>
  <si>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</si>
  <si>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</si>
  <si>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</si>
  <si>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</si>
  <si>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</si>
  <si>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</si>
  <si>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</si>
  <si>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</si>
  <si>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</si>
  <si>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</si>
  <si>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</si>
  <si>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</si>
  <si>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</si>
  <si>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</si>
  <si>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</si>
  <si>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</si>
  <si>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</si>
  <si>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</si>
  <si>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</si>
  <si>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</si>
  <si>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</si>
  <si>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</si>
  <si>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</si>
  <si>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</si>
  <si>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</si>
  <si>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</si>
  <si>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</si>
  <si>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</si>
  <si>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</si>
  <si>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</si>
  <si>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</si>
  <si>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</si>
  <si>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</si>
  <si>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</si>
  <si>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</si>
  <si>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</si>
  <si>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</si>
  <si>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</si>
  <si>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</si>
  <si>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</si>
  <si>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</si>
  <si>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</si>
  <si>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</si>
  <si>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</si>
  <si>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</si>
  <si>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</si>
  <si>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</si>
  <si>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</si>
  <si>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</si>
  <si>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</si>
  <si>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</si>
  <si>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</si>
  <si>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</si>
  <si>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</si>
  <si>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</si>
  <si>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</si>
  <si>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</si>
  <si>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</si>
  <si>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</si>
  <si>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</si>
  <si>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</si>
  <si>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</si>
  <si>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</si>
  <si>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</si>
  <si>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</si>
  <si>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</si>
  <si>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</si>
  <si>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</si>
  <si>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</si>
  <si>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</si>
  <si>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</si>
  <si>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</si>
  <si>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</si>
  <si>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</si>
  <si>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</si>
  <si>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</si>
  <si>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</si>
  <si>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</si>
  <si>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</si>
  <si>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</si>
  <si>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</si>
  <si>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</si>
  <si>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</si>
  <si>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</si>
  <si>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</si>
  <si>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</si>
  <si>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</si>
  <si>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</si>
  <si>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</si>
  <si>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</si>
  <si>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</si>
  <si>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</si>
  <si>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</si>
  <si>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</si>
  <si>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</si>
  <si>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</si>
  <si>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</si>
  <si>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</si>
  <si>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</si>
  <si>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</si>
  <si>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</si>
  <si>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</si>
  <si>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</si>
  <si>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</si>
  <si>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</si>
  <si>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</si>
  <si>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</si>
  <si>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</si>
  <si>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</si>
  <si>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</si>
  <si>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</si>
  <si>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</si>
  <si>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</si>
  <si>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</si>
  <si>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</si>
  <si>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</si>
  <si>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</si>
  <si>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</si>
  <si>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</si>
  <si>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</si>
  <si>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</si>
  <si>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</si>
  <si>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</si>
  <si>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</si>
  <si>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</si>
  <si>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</si>
  <si>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</si>
  <si>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</si>
  <si>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</si>
  <si>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</si>
  <si>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</si>
  <si>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</si>
  <si>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</si>
  <si>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</si>
  <si>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</si>
  <si>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</si>
  <si>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</si>
  <si>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</si>
  <si>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</si>
  <si>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</si>
  <si>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</si>
  <si>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</si>
  <si>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</si>
  <si>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</si>
  <si>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</si>
  <si>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</si>
  <si>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</si>
  <si>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</si>
  <si>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</si>
  <si>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</si>
  <si>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</si>
  <si>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</si>
  <si>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</si>
  <si>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</si>
  <si>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</si>
  <si>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</si>
  <si>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</si>
  <si>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</si>
  <si>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</si>
  <si>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</si>
  <si>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</si>
  <si>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</si>
  <si>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</si>
  <si>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</si>
  <si>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</si>
  <si>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</si>
  <si>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</si>
  <si>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</si>
  <si>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</si>
  <si>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</si>
  <si>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</si>
  <si>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</si>
  <si>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</si>
  <si>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</si>
  <si>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</si>
  <si>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</si>
  <si>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</si>
  <si>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</si>
  <si>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</si>
  <si>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</si>
  <si>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</si>
  <si>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</si>
  <si>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</si>
  <si>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</si>
  <si>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</si>
  <si>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</si>
  <si>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</si>
  <si>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</si>
  <si>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</si>
  <si>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</si>
  <si>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</si>
  <si>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</si>
  <si>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</si>
  <si>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</si>
  <si>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</si>
  <si>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</si>
  <si>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</si>
  <si>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</si>
  <si>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</si>
  <si>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</si>
  <si>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</si>
  <si>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</si>
  <si>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</si>
  <si>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</si>
  <si>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</si>
  <si>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</si>
  <si>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</si>
  <si>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</si>
  <si>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</si>
  <si>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</si>
  <si>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</si>
  <si>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</si>
  <si>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</si>
  <si>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</si>
  <si>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</si>
  <si>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</si>
  <si>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</si>
  <si>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</si>
  <si>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</si>
  <si>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</si>
  <si>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</si>
  <si>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</si>
  <si>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</si>
  <si>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</si>
  <si>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</si>
  <si>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</si>
  <si>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</si>
  <si>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</si>
  <si>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</si>
  <si>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</si>
  <si>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</si>
  <si>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</si>
  <si>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</si>
  <si>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</si>
  <si>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</si>
  <si>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</si>
  <si>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</si>
  <si>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</si>
  <si>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</si>
  <si>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</si>
  <si>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</si>
  <si>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</si>
  <si>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</si>
  <si>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</si>
  <si>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</si>
  <si>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</si>
  <si>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</si>
  <si>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</si>
  <si>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</si>
  <si>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</si>
  <si>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</si>
  <si>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</si>
  <si>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</si>
  <si>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</si>
  <si>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</si>
  <si>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</si>
  <si>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</si>
  <si>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</si>
  <si>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</si>
  <si>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</si>
  <si>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</si>
  <si>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</si>
  <si>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</si>
  <si>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</si>
  <si>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</si>
  <si>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</si>
  <si>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</si>
  <si>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</si>
  <si>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</si>
  <si>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</si>
  <si>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</si>
  <si>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</si>
  <si>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</si>
  <si>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</si>
  <si>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</si>
  <si>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</si>
  <si>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</si>
  <si>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</si>
  <si>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</si>
  <si>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</si>
  <si>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</si>
  <si>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</si>
  <si>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</si>
  <si>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</si>
  <si>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</si>
  <si>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</si>
  <si>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</si>
  <si>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</si>
  <si>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</si>
  <si>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</si>
  <si>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</si>
  <si>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</si>
  <si>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</si>
  <si>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</si>
  <si>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</si>
  <si>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</si>
  <si>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</si>
  <si>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</si>
  <si>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</si>
  <si>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</si>
  <si>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</si>
  <si>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</si>
  <si>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</si>
  <si>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</si>
  <si>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</si>
  <si>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</si>
  <si>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</si>
  <si>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</si>
  <si>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</si>
  <si>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</si>
  <si>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</si>
  <si>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</si>
  <si>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</si>
  <si>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</si>
  <si>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</si>
  <si>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</si>
  <si>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</si>
  <si>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</si>
  <si>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</si>
  <si>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</si>
  <si>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</si>
  <si>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</si>
  <si>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</si>
  <si>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</si>
  <si>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</si>
  <si>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</si>
  <si>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</si>
  <si>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</si>
  <si>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</si>
  <si>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</si>
  <si>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</si>
  <si>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</si>
  <si>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</si>
  <si>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</si>
  <si>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</si>
  <si>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</si>
  <si>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</si>
  <si>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</si>
  <si>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</si>
  <si>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</si>
  <si>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</si>
  <si>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</si>
  <si>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</si>
  <si>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</si>
  <si>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</si>
  <si>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</si>
  <si>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</si>
  <si>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</si>
  <si>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</si>
  <si>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</si>
  <si>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</si>
  <si>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</si>
  <si>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</si>
  <si>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</si>
  <si>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</si>
  <si>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</si>
  <si>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</si>
  <si>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</si>
  <si>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</si>
  <si>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</si>
  <si>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</si>
  <si>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</si>
  <si>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</si>
  <si>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</si>
  <si>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</si>
  <si>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</si>
  <si>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</si>
  <si>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</si>
  <si>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</si>
  <si>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</si>
  <si>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</si>
  <si>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</si>
  <si>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</si>
  <si>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</si>
  <si>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</si>
  <si>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</si>
  <si>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</si>
  <si>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</si>
  <si>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</si>
  <si>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</si>
  <si>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</si>
  <si>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</si>
  <si>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</si>
  <si>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</si>
  <si>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</si>
  <si>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</si>
  <si>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</si>
  <si>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</si>
  <si>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</si>
  <si>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</si>
  <si>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</si>
  <si>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</si>
  <si>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</si>
  <si>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</si>
  <si>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</si>
  <si>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</si>
  <si>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</si>
  <si>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</si>
  <si>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</si>
  <si>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</si>
  <si>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</si>
  <si>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</si>
  <si>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</si>
  <si>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</si>
  <si>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</si>
  <si>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</si>
  <si>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</si>
  <si>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</si>
  <si>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</si>
  <si>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</si>
  <si>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</si>
  <si>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</si>
  <si>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</si>
  <si>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</si>
  <si>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</si>
  <si>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</si>
  <si>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</si>
  <si>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</si>
  <si>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</si>
  <si>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</si>
  <si>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</si>
  <si>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</si>
  <si>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</si>
  <si>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</si>
  <si>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</si>
  <si>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</si>
  <si>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</si>
  <si>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</si>
  <si>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</si>
  <si>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</si>
  <si>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</si>
  <si>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</si>
  <si>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</si>
  <si>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</si>
  <si>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</si>
  <si>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</si>
  <si>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</si>
  <si>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</si>
  <si>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</si>
  <si>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</si>
  <si>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</si>
  <si>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</si>
  <si>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</si>
  <si>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</si>
  <si>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</si>
  <si>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</si>
  <si>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</si>
  <si>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</si>
  <si>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</si>
  <si>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</si>
  <si>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</si>
  <si>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</si>
  <si>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</si>
  <si>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</si>
  <si>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</si>
  <si>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</si>
  <si>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</si>
  <si>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</si>
  <si>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</si>
  <si>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</si>
  <si>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</si>
  <si>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</si>
  <si>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</si>
  <si>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</si>
  <si>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</si>
  <si>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</si>
  <si>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</si>
  <si>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</si>
  <si>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</si>
  <si>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</si>
  <si>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</si>
  <si>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</si>
  <si>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</si>
  <si>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</si>
  <si>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</si>
  <si>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</si>
  <si>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</si>
  <si>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</si>
  <si>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</si>
  <si>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</si>
  <si>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</si>
  <si>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</si>
  <si>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</si>
  <si>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</si>
  <si>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</si>
  <si>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</si>
  <si>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</si>
  <si>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</si>
  <si>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</si>
  <si>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</si>
  <si>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</si>
  <si>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</si>
  <si>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</si>
  <si>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</si>
  <si>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</si>
  <si>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</si>
  <si>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</si>
  <si>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</si>
  <si>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</si>
  <si>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</si>
  <si>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</si>
  <si>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</si>
  <si>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</si>
  <si>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</si>
  <si>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</si>
  <si>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</si>
  <si>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</si>
  <si>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</si>
  <si>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</si>
  <si>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</si>
  <si>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</si>
  <si>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</si>
  <si>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</si>
  <si>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</si>
  <si>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</si>
  <si>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</si>
  <si>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</si>
  <si>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</si>
  <si>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</si>
  <si>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</si>
  <si>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</si>
  <si>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</si>
  <si>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</si>
  <si>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</si>
  <si>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</si>
  <si>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</si>
  <si>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</si>
  <si>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</si>
  <si>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</si>
  <si>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</si>
  <si>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</si>
  <si>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</si>
  <si>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</si>
  <si>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</si>
  <si>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</si>
  <si>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</si>
  <si>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</si>
  <si>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</si>
  <si>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</si>
  <si>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</si>
  <si>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</si>
  <si>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</si>
  <si>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</si>
  <si>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</si>
  <si>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</si>
  <si>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</si>
  <si>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</si>
  <si>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</si>
  <si>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</si>
  <si>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</si>
  <si>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</si>
  <si>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</si>
  <si>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</si>
  <si>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</si>
  <si>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</si>
  <si>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</si>
  <si>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</si>
  <si>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</si>
  <si>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</si>
  <si>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</si>
  <si>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</si>
  <si>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</si>
  <si>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</si>
  <si>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</si>
  <si>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</si>
  <si>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</si>
  <si>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</si>
  <si>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</si>
  <si>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</si>
  <si>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</si>
  <si>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</si>
  <si>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</si>
  <si>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</si>
  <si>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</si>
  <si>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</si>
  <si>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</si>
  <si>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</si>
  <si>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</si>
  <si>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</si>
  <si>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</si>
  <si>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</si>
  <si>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</si>
  <si>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</si>
  <si>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</si>
  <si>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</si>
  <si>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</si>
  <si>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</si>
  <si>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</si>
  <si>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</si>
  <si>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</si>
  <si>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</si>
  <si>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</si>
  <si>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</si>
  <si>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</si>
  <si>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</si>
  <si>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</si>
  <si>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</si>
  <si>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</si>
  <si>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</si>
  <si>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</si>
  <si>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</si>
  <si>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</si>
  <si>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</si>
  <si>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</si>
  <si>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</si>
  <si>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</si>
  <si>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</si>
  <si>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</si>
  <si>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</si>
  <si>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</si>
  <si>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</si>
  <si>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</si>
  <si>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</si>
  <si>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</si>
  <si>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</si>
  <si>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</si>
  <si>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</si>
  <si>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</si>
  <si>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</si>
  <si>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</si>
  <si>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</si>
  <si>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</si>
  <si>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</si>
  <si>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</si>
  <si>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</si>
  <si>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</si>
  <si>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</si>
  <si>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</si>
  <si>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</si>
  <si>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</si>
  <si>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</si>
  <si>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</si>
  <si>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</si>
  <si>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</si>
  <si>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</si>
  <si>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</si>
  <si>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</si>
  <si>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</si>
  <si>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</si>
  <si>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</si>
  <si>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</si>
  <si>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</si>
  <si>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</si>
  <si>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</si>
  <si>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</si>
  <si>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</si>
  <si>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</si>
  <si>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</si>
  <si>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</si>
  <si>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</si>
  <si>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</si>
  <si>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</si>
  <si>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</si>
  <si>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</si>
  <si>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</si>
  <si>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</si>
  <si>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</si>
  <si>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</si>
  <si>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</si>
  <si>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</si>
  <si>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</si>
  <si>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</si>
  <si>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</si>
  <si>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</si>
  <si>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</si>
  <si>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</si>
  <si>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</si>
  <si>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</si>
  <si>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</si>
  <si>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</si>
  <si>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</si>
  <si>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</si>
  <si>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</si>
  <si>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</si>
  <si>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</si>
  <si>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</si>
  <si>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</si>
  <si>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</si>
  <si>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</si>
  <si>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</si>
  <si>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</si>
  <si>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</si>
  <si>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</si>
  <si>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</si>
  <si>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</si>
  <si>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</si>
  <si>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</si>
  <si>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</si>
  <si>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</si>
  <si>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</si>
  <si>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</si>
  <si>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</si>
  <si>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</si>
  <si>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</si>
  <si>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</si>
  <si>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</si>
  <si>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</si>
  <si>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</si>
  <si>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</si>
  <si>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</si>
  <si>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</si>
  <si>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</si>
  <si>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</si>
  <si>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</si>
  <si>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</si>
  <si>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</si>
  <si>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</si>
  <si>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</si>
  <si>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</si>
  <si>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</si>
  <si>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</si>
  <si>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</si>
  <si>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</si>
  <si>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</si>
  <si>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</si>
  <si>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</si>
  <si>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</si>
  <si>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</si>
  <si>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</si>
  <si>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</si>
  <si>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</si>
  <si>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</si>
  <si>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</si>
  <si>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</si>
  <si>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</si>
  <si>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</si>
  <si>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</si>
  <si>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</si>
  <si>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</si>
  <si>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</si>
  <si>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</si>
  <si>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</si>
  <si>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</si>
  <si>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</si>
  <si>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</si>
  <si>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</si>
  <si>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</si>
  <si>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</si>
  <si>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</si>
  <si>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</si>
  <si>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</si>
  <si>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</si>
  <si>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</si>
  <si>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</si>
  <si>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</si>
  <si>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</si>
  <si>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</si>
  <si>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</si>
  <si>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</si>
  <si>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</si>
  <si>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</si>
  <si>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</si>
  <si>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</si>
  <si>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</si>
  <si>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</si>
  <si>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</si>
  <si>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</si>
  <si>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</si>
  <si>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</si>
  <si>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</si>
  <si>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</si>
  <si>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</si>
  <si>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</si>
  <si>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</si>
  <si>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</si>
  <si>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</si>
  <si>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</si>
  <si>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</si>
  <si>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</si>
  <si>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</si>
  <si>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</si>
  <si>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</si>
  <si>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</si>
  <si>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</si>
  <si>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</si>
  <si>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</si>
  <si>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</si>
  <si>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</si>
  <si>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</si>
  <si>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</si>
  <si>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</si>
  <si>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</si>
  <si>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</si>
  <si>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</si>
  <si>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</si>
  <si>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</si>
  <si>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</si>
  <si>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</si>
  <si>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</si>
  <si>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</si>
  <si>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</si>
  <si>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</si>
  <si>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</si>
  <si>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</si>
  <si>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</si>
  <si>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</si>
  <si>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</si>
  <si>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</si>
  <si>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</si>
  <si>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</si>
  <si>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</si>
  <si>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</si>
  <si>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</si>
  <si>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</si>
  <si>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</si>
  <si>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</si>
  <si>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</si>
  <si>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</si>
  <si>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</si>
  <si>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</si>
  <si>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</si>
  <si>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</si>
  <si>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</si>
  <si>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</si>
  <si>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</si>
  <si>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</si>
  <si>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</si>
  <si>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</si>
  <si>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</si>
  <si>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</si>
  <si>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</si>
  <si>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</si>
  <si>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</si>
  <si>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</si>
  <si>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</si>
  <si>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</si>
  <si>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</si>
  <si>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</si>
  <si>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</si>
  <si>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</si>
  <si>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</si>
  <si>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</si>
  <si>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</si>
  <si>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</si>
  <si>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</si>
  <si>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</si>
  <si>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</si>
  <si>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</si>
  <si>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</si>
  <si>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</si>
  <si>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</si>
  <si>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</si>
  <si>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</si>
  <si>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</si>
  <si>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</si>
  <si>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</si>
  <si>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</si>
  <si>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</si>
  <si>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</si>
  <si>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</si>
  <si>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</si>
  <si>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</si>
  <si>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</si>
  <si>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</si>
  <si>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</si>
  <si>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</si>
  <si>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</si>
  <si>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</si>
  <si>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</si>
  <si>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</si>
  <si>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</si>
  <si>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</si>
  <si>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</si>
  <si>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</si>
  <si>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</si>
  <si>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</si>
  <si>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</si>
  <si>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</si>
  <si>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</si>
  <si>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</si>
  <si>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</si>
  <si>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</si>
  <si>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</si>
  <si>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</si>
  <si>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</si>
  <si>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</si>
  <si>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</si>
  <si>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</si>
  <si>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</si>
  <si>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</si>
  <si>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</si>
  <si>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</si>
  <si>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</si>
  <si>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</si>
  <si>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</si>
  <si>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</si>
  <si>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</si>
  <si>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</si>
  <si>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</si>
  <si>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</si>
  <si>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</si>
  <si>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</si>
  <si>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</si>
  <si>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</si>
  <si>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</si>
  <si>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</si>
  <si>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</si>
  <si>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</si>
  <si>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</si>
  <si>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</si>
  <si>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</si>
  <si>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</si>
  <si>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</si>
  <si>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</si>
  <si>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</si>
  <si>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</si>
  <si>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GUSTAVA KRKLECA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</si>
</sst>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2315795.42</v>
      </c>
      <c r="D2" s="6">
        <f>'PR-RAS'!E6</f>
        <v>2810922.2199999997</v>
      </c>
      <c r="E2" s="6">
        <v>0</v>
      </c>
      <c r="F2" s="6">
        <v>0</v>
      </c>
      <c r="G2" s="7">
        <f t="shared" ref="G2:G264" si="0">(B2/1000)*(C2*1+D2*2)</f>
        <v>7937.6398599999993</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1686439.0299999998</v>
      </c>
      <c r="D46" s="1">
        <f>'PR-RAS'!E50</f>
        <v>2121405.35</v>
      </c>
      <c r="E46" s="1">
        <v>0</v>
      </c>
      <c r="F46" s="1">
        <v>0</v>
      </c>
      <c r="G46" s="2">
        <f t="shared" si="0"/>
        <v>266816.23785000003</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1630721.0699999998</v>
      </c>
      <c r="D64" s="1">
        <f>'PR-RAS'!E68</f>
        <v>2054224.54</v>
      </c>
      <c r="E64" s="1">
        <v>0</v>
      </c>
      <c r="F64" s="1">
        <v>0</v>
      </c>
      <c r="G64" s="2">
        <f t="shared" si="0"/>
        <v>361567.71945000003</v>
      </c>
      <c r="H64" s="2">
        <f t="shared" si="1"/>
        <v>0.52999999979510903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1622934.9</v>
      </c>
      <c r="D65" s="1">
        <f>'PR-RAS'!E69</f>
        <v>1972469.28</v>
      </c>
      <c r="E65" s="1">
        <v>0</v>
      </c>
      <c r="F65" s="1">
        <v>0</v>
      </c>
      <c r="G65" s="2">
        <f t="shared" si="0"/>
        <v>356343.90143999999</v>
      </c>
      <c r="H65" s="2">
        <f t="shared" si="1"/>
        <v>0.38000000012107193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7786.17</v>
      </c>
      <c r="D66" s="1">
        <f>'PR-RAS'!E70</f>
        <v>81755.259999999995</v>
      </c>
      <c r="E66" s="1">
        <v>0</v>
      </c>
      <c r="F66" s="1">
        <v>0</v>
      </c>
      <c r="G66" s="2">
        <f t="shared" si="0"/>
        <v>11134.28485</v>
      </c>
      <c r="H66" s="2">
        <f t="shared" si="1"/>
        <v>0.42999999999483407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55717.96</v>
      </c>
      <c r="D73" s="1">
        <f>'PR-RAS'!E77</f>
        <v>67180.81</v>
      </c>
      <c r="E73" s="1">
        <v>0</v>
      </c>
      <c r="F73" s="1">
        <v>0</v>
      </c>
      <c r="G73" s="2">
        <f t="shared" si="0"/>
        <v>13685.729759999998</v>
      </c>
      <c r="H73" s="2">
        <f t="shared" si="1"/>
        <v>0.23000000000320142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244</v>
      </c>
      <c r="D74" s="1">
        <f>'PR-RAS'!E78</f>
        <v>212</v>
      </c>
      <c r="E74" s="1">
        <v>0</v>
      </c>
      <c r="F74" s="1">
        <v>0</v>
      </c>
      <c r="G74" s="2">
        <f t="shared" si="0"/>
        <v>48.763999999999996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55473.96</v>
      </c>
      <c r="D76" s="1">
        <f>'PR-RAS'!E80</f>
        <v>66968.81</v>
      </c>
      <c r="E76" s="1">
        <v>0</v>
      </c>
      <c r="F76" s="1">
        <v>0</v>
      </c>
      <c r="G76" s="2">
        <f t="shared" si="0"/>
        <v>14205.868499999999</v>
      </c>
      <c r="H76" s="2">
        <f t="shared" si="1"/>
        <v>0.23000000000320142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92328.9</v>
      </c>
      <c r="D102" s="1">
        <f>'PR-RAS'!E106</f>
        <v>88446.78</v>
      </c>
      <c r="E102" s="1">
        <v>0</v>
      </c>
      <c r="F102" s="1">
        <v>0</v>
      </c>
      <c r="G102" s="2">
        <f t="shared" si="0"/>
        <v>27191.468459999996</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92328.9</v>
      </c>
      <c r="D108" s="1">
        <f>'PR-RAS'!E112</f>
        <v>88446.78</v>
      </c>
      <c r="E108" s="1">
        <v>0</v>
      </c>
      <c r="F108" s="1">
        <v>0</v>
      </c>
      <c r="G108" s="2">
        <f t="shared" si="0"/>
        <v>28806.803219999994</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92328.9</v>
      </c>
      <c r="D113" s="1">
        <f>'PR-RAS'!E117</f>
        <v>88446.78</v>
      </c>
      <c r="E113" s="1">
        <v>0</v>
      </c>
      <c r="F113" s="1">
        <v>0</v>
      </c>
      <c r="G113" s="2">
        <f t="shared" si="0"/>
        <v>30152.915519999995</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25990.260000000002</v>
      </c>
      <c r="D120" s="1">
        <f>'PR-RAS'!E124</f>
        <v>22882.560000000001</v>
      </c>
      <c r="E120" s="1">
        <v>0</v>
      </c>
      <c r="F120" s="1">
        <v>0</v>
      </c>
      <c r="G120" s="2">
        <f t="shared" si="0"/>
        <v>8538.8902199999993</v>
      </c>
      <c r="H120" s="2">
        <f t="shared" si="1"/>
        <v>0.7000000000007276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20686.84</v>
      </c>
      <c r="D121" s="1">
        <f>'PR-RAS'!E125</f>
        <v>21022.560000000001</v>
      </c>
      <c r="E121" s="1">
        <v>0</v>
      </c>
      <c r="F121" s="1">
        <v>0</v>
      </c>
      <c r="G121" s="2">
        <f t="shared" si="0"/>
        <v>7527.8352000000004</v>
      </c>
      <c r="H121" s="2">
        <f t="shared" si="1"/>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20686.84</v>
      </c>
      <c r="D123" s="1">
        <f>'PR-RAS'!E127</f>
        <v>21022.560000000001</v>
      </c>
      <c r="E123" s="1">
        <v>0</v>
      </c>
      <c r="F123" s="1">
        <v>0</v>
      </c>
      <c r="G123" s="2">
        <f t="shared" si="0"/>
        <v>7653.2991200000006</v>
      </c>
      <c r="H123" s="2">
        <f t="shared" si="1"/>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5303.42</v>
      </c>
      <c r="D124" s="1">
        <f>'PR-RAS'!E128</f>
        <v>1860</v>
      </c>
      <c r="E124" s="1">
        <v>0</v>
      </c>
      <c r="F124" s="1">
        <v>0</v>
      </c>
      <c r="G124" s="2">
        <f t="shared" si="0"/>
        <v>1109.88066</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5303.42</v>
      </c>
      <c r="D125" s="1">
        <f>'PR-RAS'!E129</f>
        <v>1860</v>
      </c>
      <c r="E125" s="1">
        <v>0</v>
      </c>
      <c r="F125" s="1">
        <v>0</v>
      </c>
      <c r="G125" s="2">
        <f t="shared" si="0"/>
        <v>1118.90408</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511037.23000000004</v>
      </c>
      <c r="D129" s="1">
        <f>'PR-RAS'!E133</f>
        <v>578187.53</v>
      </c>
      <c r="E129" s="1">
        <v>0</v>
      </c>
      <c r="F129" s="1">
        <v>0</v>
      </c>
      <c r="G129" s="2">
        <f t="shared" si="0"/>
        <v>213428.77312</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511037.23000000004</v>
      </c>
      <c r="D130" s="1">
        <f>'PR-RAS'!E134</f>
        <v>578187.53</v>
      </c>
      <c r="E130" s="1">
        <v>0</v>
      </c>
      <c r="F130" s="1">
        <v>0</v>
      </c>
      <c r="G130" s="2">
        <f t="shared" si="0"/>
        <v>215096.18541000001</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498780.77</v>
      </c>
      <c r="D131" s="1">
        <f>'PR-RAS'!E135</f>
        <v>575692.35</v>
      </c>
      <c r="E131" s="1">
        <v>0</v>
      </c>
      <c r="F131" s="1">
        <v>0</v>
      </c>
      <c r="G131" s="2">
        <f t="shared" si="0"/>
        <v>214521.5111</v>
      </c>
      <c r="H131" s="2">
        <f t="shared" si="1"/>
        <v>0.57999999995809048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12256.46</v>
      </c>
      <c r="D132" s="1">
        <f>'PR-RAS'!E136</f>
        <v>2495.1799999999998</v>
      </c>
      <c r="E132" s="1">
        <v>0</v>
      </c>
      <c r="F132" s="1">
        <v>0</v>
      </c>
      <c r="G132" s="2">
        <f t="shared" si="0"/>
        <v>2259.3334199999999</v>
      </c>
      <c r="H132" s="2">
        <f t="shared" si="1"/>
        <v>0.63999999999896318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2238014.0599999996</v>
      </c>
      <c r="D147" s="1">
        <f>'PR-RAS'!E151</f>
        <v>2696360.4400000004</v>
      </c>
      <c r="E147" s="1">
        <v>0</v>
      </c>
      <c r="F147" s="1">
        <v>0</v>
      </c>
      <c r="G147" s="2">
        <f t="shared" si="0"/>
        <v>1114087.3012399999</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1746391.3699999999</v>
      </c>
      <c r="D148" s="1">
        <f>'PR-RAS'!E152</f>
        <v>2164460.16</v>
      </c>
      <c r="E148" s="1">
        <v>0</v>
      </c>
      <c r="F148" s="1">
        <v>0</v>
      </c>
      <c r="G148" s="2">
        <f t="shared" si="0"/>
        <v>893070.81842999998</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1436804.2</v>
      </c>
      <c r="D149" s="1">
        <f>'PR-RAS'!E153</f>
        <v>1788406.43</v>
      </c>
      <c r="E149" s="1">
        <v>0</v>
      </c>
      <c r="F149" s="1">
        <v>0</v>
      </c>
      <c r="G149" s="2">
        <f t="shared" si="0"/>
        <v>742015.32487999985</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1429362.77</v>
      </c>
      <c r="D150" s="1">
        <f>'PR-RAS'!E154</f>
        <v>1778595.13</v>
      </c>
      <c r="E150" s="1">
        <v>0</v>
      </c>
      <c r="F150" s="1">
        <v>0</v>
      </c>
      <c r="G150" s="2">
        <f t="shared" si="0"/>
        <v>742996.40146999992</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7441.43</v>
      </c>
      <c r="D152" s="1">
        <f>'PR-RAS'!E156</f>
        <v>8813.73</v>
      </c>
      <c r="E152" s="1">
        <v>0</v>
      </c>
      <c r="F152" s="1">
        <v>0</v>
      </c>
      <c r="G152" s="2">
        <f t="shared" si="0"/>
        <v>3785.4023899999997</v>
      </c>
      <c r="H152" s="2">
        <f t="shared" si="1"/>
        <v>0.7000000000007276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997.57</v>
      </c>
      <c r="E153" s="1">
        <v>0</v>
      </c>
      <c r="F153" s="1">
        <v>0</v>
      </c>
      <c r="G153" s="2">
        <f t="shared" si="0"/>
        <v>303.26128</v>
      </c>
      <c r="H153" s="2">
        <f t="shared" si="1"/>
        <v>0.42999999999994998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72347.64</v>
      </c>
      <c r="D154" s="1">
        <f>'PR-RAS'!E158</f>
        <v>81562.080000000002</v>
      </c>
      <c r="E154" s="1">
        <v>0</v>
      </c>
      <c r="F154" s="1">
        <v>0</v>
      </c>
      <c r="G154" s="2">
        <f t="shared" si="0"/>
        <v>36027.185399999995</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237239.53</v>
      </c>
      <c r="D155" s="1">
        <f>'PR-RAS'!E159</f>
        <v>294491.64999999997</v>
      </c>
      <c r="E155" s="1">
        <v>0</v>
      </c>
      <c r="F155" s="1">
        <v>0</v>
      </c>
      <c r="G155" s="2">
        <f t="shared" si="0"/>
        <v>127238.31581999999</v>
      </c>
      <c r="H155" s="2">
        <f t="shared" si="1"/>
        <v>0.82000000003608875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237239.53</v>
      </c>
      <c r="D157" s="1">
        <f>'PR-RAS'!E161</f>
        <v>294320.65999999997</v>
      </c>
      <c r="E157" s="1">
        <v>0</v>
      </c>
      <c r="F157" s="1">
        <v>0</v>
      </c>
      <c r="G157" s="2">
        <f t="shared" si="0"/>
        <v>128837.4126</v>
      </c>
      <c r="H157" s="2">
        <f t="shared" si="1"/>
        <v>0.81000000002677552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170.99</v>
      </c>
      <c r="E158" s="1">
        <v>0</v>
      </c>
      <c r="F158" s="1">
        <v>0</v>
      </c>
      <c r="G158" s="2">
        <f t="shared" si="0"/>
        <v>53.690860000000001</v>
      </c>
      <c r="H158" s="2">
        <f t="shared" si="1"/>
        <v>9.9999999999909051E-3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402123.49</v>
      </c>
      <c r="D159" s="1">
        <f>'PR-RAS'!E163</f>
        <v>467635.84999999992</v>
      </c>
      <c r="E159" s="1">
        <v>0</v>
      </c>
      <c r="F159" s="1">
        <v>0</v>
      </c>
      <c r="G159" s="2">
        <f t="shared" si="0"/>
        <v>211308.44001999998</v>
      </c>
      <c r="H159" s="2">
        <f t="shared" si="1"/>
        <v>0.6400000000721775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52567.65</v>
      </c>
      <c r="D160" s="1">
        <f>'PR-RAS'!E164</f>
        <v>58501.329999999994</v>
      </c>
      <c r="E160" s="1">
        <v>0</v>
      </c>
      <c r="F160" s="1">
        <v>0</v>
      </c>
      <c r="G160" s="2">
        <f t="shared" si="0"/>
        <v>26961.67929</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8482.5300000000007</v>
      </c>
      <c r="D161" s="1">
        <f>'PR-RAS'!E165</f>
        <v>11048.7</v>
      </c>
      <c r="E161" s="1">
        <v>0</v>
      </c>
      <c r="F161" s="1">
        <v>0</v>
      </c>
      <c r="G161" s="2">
        <f t="shared" si="0"/>
        <v>4892.7888000000003</v>
      </c>
      <c r="H161" s="2">
        <f t="shared" si="1"/>
        <v>0.76999999999861757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43049.62</v>
      </c>
      <c r="D162" s="1">
        <f>'PR-RAS'!E166</f>
        <v>43574.7</v>
      </c>
      <c r="E162" s="1">
        <v>0</v>
      </c>
      <c r="F162" s="1">
        <v>0</v>
      </c>
      <c r="G162" s="2">
        <f t="shared" si="0"/>
        <v>20962.042219999999</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923.5</v>
      </c>
      <c r="D163" s="1">
        <f>'PR-RAS'!E167</f>
        <v>3275.57</v>
      </c>
      <c r="E163" s="1">
        <v>0</v>
      </c>
      <c r="F163" s="1">
        <v>0</v>
      </c>
      <c r="G163" s="2">
        <f t="shared" si="0"/>
        <v>1210.8916800000002</v>
      </c>
      <c r="H163" s="2">
        <f t="shared" si="1"/>
        <v>0.92999999999983629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112</v>
      </c>
      <c r="D164" s="1">
        <f>'PR-RAS'!E168</f>
        <v>602.36</v>
      </c>
      <c r="E164" s="1">
        <v>0</v>
      </c>
      <c r="F164" s="1">
        <v>0</v>
      </c>
      <c r="G164" s="2">
        <f t="shared" si="0"/>
        <v>214.62536</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237245.5</v>
      </c>
      <c r="D165" s="1">
        <f>'PR-RAS'!E169</f>
        <v>233088.46</v>
      </c>
      <c r="E165" s="1">
        <v>0</v>
      </c>
      <c r="F165" s="1">
        <v>0</v>
      </c>
      <c r="G165" s="2">
        <f t="shared" si="0"/>
        <v>115361.27687999999</v>
      </c>
      <c r="H165" s="2">
        <f t="shared" si="1"/>
        <v>0.95999999999185093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13627.03</v>
      </c>
      <c r="D166" s="1">
        <f>'PR-RAS'!E170</f>
        <v>18646.259999999998</v>
      </c>
      <c r="E166" s="1">
        <v>0</v>
      </c>
      <c r="F166" s="1">
        <v>0</v>
      </c>
      <c r="G166" s="2">
        <f t="shared" si="0"/>
        <v>8401.7257499999996</v>
      </c>
      <c r="H166" s="2">
        <f t="shared" si="1"/>
        <v>0.28999999999905413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136193.62</v>
      </c>
      <c r="D167" s="1">
        <f>'PR-RAS'!E171</f>
        <v>129394.09</v>
      </c>
      <c r="E167" s="1">
        <v>0</v>
      </c>
      <c r="F167" s="1">
        <v>0</v>
      </c>
      <c r="G167" s="2">
        <f t="shared" si="0"/>
        <v>65566.978799999997</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78679.8</v>
      </c>
      <c r="D168" s="1">
        <f>'PR-RAS'!E172</f>
        <v>78469.33</v>
      </c>
      <c r="E168" s="1">
        <v>0</v>
      </c>
      <c r="F168" s="1">
        <v>0</v>
      </c>
      <c r="G168" s="2">
        <f t="shared" si="0"/>
        <v>39348.282820000008</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4491.6899999999996</v>
      </c>
      <c r="D169" s="1">
        <f>'PR-RAS'!E173</f>
        <v>4921.16</v>
      </c>
      <c r="E169" s="1">
        <v>0</v>
      </c>
      <c r="F169" s="1">
        <v>0</v>
      </c>
      <c r="G169" s="2">
        <f t="shared" si="0"/>
        <v>2408.1136799999999</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2641.36</v>
      </c>
      <c r="D170" s="1">
        <f>'PR-RAS'!E174</f>
        <v>576.57000000000005</v>
      </c>
      <c r="E170" s="1">
        <v>0</v>
      </c>
      <c r="F170" s="1">
        <v>0</v>
      </c>
      <c r="G170" s="2">
        <f t="shared" si="0"/>
        <v>641.27050000000008</v>
      </c>
      <c r="H170" s="2">
        <f t="shared" si="1"/>
        <v>0.79000000000007731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1612</v>
      </c>
      <c r="D172" s="1">
        <f>'PR-RAS'!E176</f>
        <v>1081.05</v>
      </c>
      <c r="E172" s="1">
        <v>0</v>
      </c>
      <c r="F172" s="1">
        <v>0</v>
      </c>
      <c r="G172" s="2">
        <f t="shared" si="0"/>
        <v>645.37110000000007</v>
      </c>
      <c r="H172" s="2">
        <f t="shared" si="1"/>
        <v>4.9999999999954525E-2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98394.739999999991</v>
      </c>
      <c r="D173" s="1">
        <f>'PR-RAS'!E177</f>
        <v>160614.38999999998</v>
      </c>
      <c r="E173" s="1">
        <v>0</v>
      </c>
      <c r="F173" s="1">
        <v>0</v>
      </c>
      <c r="G173" s="2">
        <f t="shared" si="0"/>
        <v>72175.245439999984</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12341.27</v>
      </c>
      <c r="D174" s="1">
        <f>'PR-RAS'!E178</f>
        <v>8140.45</v>
      </c>
      <c r="E174" s="1">
        <v>0</v>
      </c>
      <c r="F174" s="1">
        <v>0</v>
      </c>
      <c r="G174" s="2">
        <f t="shared" si="0"/>
        <v>4951.635409999999</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31740.49</v>
      </c>
      <c r="D175" s="1">
        <f>'PR-RAS'!E179</f>
        <v>87669.09</v>
      </c>
      <c r="E175" s="1">
        <v>0</v>
      </c>
      <c r="F175" s="1">
        <v>0</v>
      </c>
      <c r="G175" s="2">
        <f t="shared" si="0"/>
        <v>36031.688579999995</v>
      </c>
      <c r="H175" s="2">
        <f t="shared" si="1"/>
        <v>0.57999999999810825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327.44</v>
      </c>
      <c r="D176" s="1">
        <f>'PR-RAS'!E180</f>
        <v>1044.32</v>
      </c>
      <c r="E176" s="1">
        <v>0</v>
      </c>
      <c r="F176" s="1">
        <v>0</v>
      </c>
      <c r="G176" s="2">
        <f t="shared" si="0"/>
        <v>422.81399999999996</v>
      </c>
      <c r="H176" s="2">
        <f t="shared" si="1"/>
        <v>0.75999999999993406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12215.28</v>
      </c>
      <c r="D177" s="1">
        <f>'PR-RAS'!E181</f>
        <v>11668.97</v>
      </c>
      <c r="E177" s="1">
        <v>0</v>
      </c>
      <c r="F177" s="1">
        <v>0</v>
      </c>
      <c r="G177" s="2">
        <f t="shared" si="0"/>
        <v>6257.36672</v>
      </c>
      <c r="H177" s="2">
        <f t="shared" si="1"/>
        <v>0.31000000000130967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6736.2</v>
      </c>
      <c r="D178" s="1">
        <f>'PR-RAS'!E182</f>
        <v>7576.23</v>
      </c>
      <c r="E178" s="1">
        <v>0</v>
      </c>
      <c r="F178" s="1">
        <v>0</v>
      </c>
      <c r="G178" s="2">
        <f t="shared" si="0"/>
        <v>3874.2928199999997</v>
      </c>
      <c r="H178" s="2">
        <f t="shared" si="1"/>
        <v>0.42999999999938154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4572.47</v>
      </c>
      <c r="D179" s="1">
        <f>'PR-RAS'!E183</f>
        <v>4337.8999999999996</v>
      </c>
      <c r="E179" s="1">
        <v>0</v>
      </c>
      <c r="F179" s="1">
        <v>0</v>
      </c>
      <c r="G179" s="2">
        <f t="shared" si="0"/>
        <v>2358.1920599999999</v>
      </c>
      <c r="H179" s="2">
        <f t="shared" si="1"/>
        <v>0.57000000000061846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15957.83</v>
      </c>
      <c r="D180" s="1">
        <f>'PR-RAS'!E184</f>
        <v>28812.799999999999</v>
      </c>
      <c r="E180" s="1">
        <v>0</v>
      </c>
      <c r="F180" s="1">
        <v>0</v>
      </c>
      <c r="G180" s="2">
        <f t="shared" si="0"/>
        <v>13171.433969999998</v>
      </c>
      <c r="H180" s="2">
        <f t="shared" si="1"/>
        <v>0.37000000000080036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7124.92</v>
      </c>
      <c r="D181" s="1">
        <f>'PR-RAS'!E185</f>
        <v>7261.96</v>
      </c>
      <c r="E181" s="1">
        <v>0</v>
      </c>
      <c r="F181" s="1">
        <v>0</v>
      </c>
      <c r="G181" s="2">
        <f t="shared" si="0"/>
        <v>3896.7911999999997</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7378.84</v>
      </c>
      <c r="D182" s="1">
        <f>'PR-RAS'!E186</f>
        <v>4102.67</v>
      </c>
      <c r="E182" s="1">
        <v>0</v>
      </c>
      <c r="F182" s="1">
        <v>0</v>
      </c>
      <c r="G182" s="2">
        <f t="shared" si="0"/>
        <v>2820.7365799999998</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13915.6</v>
      </c>
      <c r="D184" s="1">
        <f>'PR-RAS'!E188</f>
        <v>15431.669999999998</v>
      </c>
      <c r="E184" s="1">
        <v>0</v>
      </c>
      <c r="F184" s="1">
        <v>0</v>
      </c>
      <c r="G184" s="2">
        <f t="shared" si="0"/>
        <v>8194.5460199999998</v>
      </c>
      <c r="H184" s="2">
        <f t="shared" si="1"/>
        <v>0.73000000000138243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1815.75</v>
      </c>
      <c r="D185" s="1">
        <f>'PR-RAS'!E189</f>
        <v>3009.04</v>
      </c>
      <c r="E185" s="1">
        <v>0</v>
      </c>
      <c r="F185" s="1">
        <v>0</v>
      </c>
      <c r="G185" s="2">
        <f t="shared" si="0"/>
        <v>1441.42472</v>
      </c>
      <c r="H185" s="2">
        <f t="shared" si="1"/>
        <v>0.28999999999996362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317.20999999999998</v>
      </c>
      <c r="D187" s="1">
        <f>'PR-RAS'!E191</f>
        <v>86.8</v>
      </c>
      <c r="E187" s="1">
        <v>0</v>
      </c>
      <c r="F187" s="1">
        <v>0</v>
      </c>
      <c r="G187" s="2">
        <f t="shared" si="0"/>
        <v>91.290659999999988</v>
      </c>
      <c r="H187" s="2">
        <f t="shared" si="1"/>
        <v>0.40999999999998238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3436.59</v>
      </c>
      <c r="D189" s="1">
        <f>'PR-RAS'!E193</f>
        <v>1265.82</v>
      </c>
      <c r="E189" s="1">
        <v>0</v>
      </c>
      <c r="F189" s="1">
        <v>0</v>
      </c>
      <c r="G189" s="2">
        <f t="shared" si="0"/>
        <v>1122.0272399999999</v>
      </c>
      <c r="H189" s="2">
        <f t="shared" si="1"/>
        <v>0.58999999999991815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5670.89</v>
      </c>
      <c r="E190" s="1">
        <v>0</v>
      </c>
      <c r="F190" s="1">
        <v>0</v>
      </c>
      <c r="G190" s="2">
        <f t="shared" si="0"/>
        <v>2143.5964200000003</v>
      </c>
      <c r="H190" s="2">
        <f t="shared" si="1"/>
        <v>0.10999999999967258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8182.96</v>
      </c>
      <c r="D191" s="1">
        <f>'PR-RAS'!E195</f>
        <v>5236.03</v>
      </c>
      <c r="E191" s="1">
        <v>0</v>
      </c>
      <c r="F191" s="1">
        <v>0</v>
      </c>
      <c r="G191" s="2">
        <f t="shared" si="0"/>
        <v>3544.4538000000002</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1830.57</v>
      </c>
      <c r="D192" s="1">
        <f>'PR-RAS'!E196</f>
        <v>8479.92</v>
      </c>
      <c r="E192" s="1">
        <v>0</v>
      </c>
      <c r="F192" s="1">
        <v>0</v>
      </c>
      <c r="G192" s="2">
        <f t="shared" si="0"/>
        <v>3588.9683100000002</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1830.57</v>
      </c>
      <c r="D206" s="1">
        <f>'PR-RAS'!E210</f>
        <v>8479.92</v>
      </c>
      <c r="E206" s="1">
        <v>0</v>
      </c>
      <c r="F206" s="1">
        <v>0</v>
      </c>
      <c r="G206" s="2">
        <f t="shared" si="0"/>
        <v>3852.0340499999998</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1812.74</v>
      </c>
      <c r="D207" s="1">
        <f>'PR-RAS'!E211</f>
        <v>2645.8</v>
      </c>
      <c r="E207" s="1">
        <v>0</v>
      </c>
      <c r="F207" s="1">
        <v>0</v>
      </c>
      <c r="G207" s="2">
        <f t="shared" si="0"/>
        <v>1463.49404</v>
      </c>
      <c r="H207" s="2">
        <f t="shared" si="1"/>
        <v>0.45999999999980901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17.829999999999998</v>
      </c>
      <c r="D209" s="1">
        <f>'PR-RAS'!E213</f>
        <v>5834.12</v>
      </c>
      <c r="E209" s="1">
        <v>0</v>
      </c>
      <c r="F209" s="1">
        <v>0</v>
      </c>
      <c r="G209" s="2">
        <f t="shared" si="0"/>
        <v>2430.7025599999997</v>
      </c>
      <c r="H209" s="2">
        <f t="shared" si="1"/>
        <v>0.28999999999989257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86061.42</v>
      </c>
      <c r="D248" s="1">
        <f>'PR-RAS'!E252</f>
        <v>53227.31</v>
      </c>
      <c r="E248" s="1">
        <v>0</v>
      </c>
      <c r="F248" s="1">
        <v>0</v>
      </c>
      <c r="G248" s="2">
        <f t="shared" si="0"/>
        <v>47551.461879999995</v>
      </c>
      <c r="H248" s="2">
        <f t="shared" si="1"/>
        <v>0.72999999999592546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86061.42</v>
      </c>
      <c r="D255" s="1">
        <f>'PR-RAS'!E259</f>
        <v>53227.31</v>
      </c>
      <c r="E255" s="1">
        <v>0</v>
      </c>
      <c r="F255" s="1">
        <v>0</v>
      </c>
      <c r="G255" s="2">
        <f t="shared" si="0"/>
        <v>48899.074159999996</v>
      </c>
      <c r="H255" s="2">
        <f t="shared" si="1"/>
        <v>0.72999999999592546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86061.42</v>
      </c>
      <c r="D257" s="1">
        <f>'PR-RAS'!E261</f>
        <v>53227.31</v>
      </c>
      <c r="E257" s="1">
        <v>0</v>
      </c>
      <c r="F257" s="1">
        <v>0</v>
      </c>
      <c r="G257" s="2">
        <f t="shared" si="0"/>
        <v>49284.106239999994</v>
      </c>
      <c r="H257" s="2">
        <f t="shared" si="1"/>
        <v>0.72999999999592546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1607.21</v>
      </c>
      <c r="D259" s="1">
        <f>'PR-RAS'!E263</f>
        <v>2557.1999999999998</v>
      </c>
      <c r="E259" s="1">
        <v>0</v>
      </c>
      <c r="F259" s="1">
        <v>0</v>
      </c>
      <c r="G259" s="2">
        <f t="shared" si="0"/>
        <v>1734.1753799999999</v>
      </c>
      <c r="H259" s="2">
        <f t="shared" si="1"/>
        <v>0.40999999999985448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1607.21</v>
      </c>
      <c r="D260" s="1">
        <f>'PR-RAS'!E264</f>
        <v>2557.1999999999998</v>
      </c>
      <c r="E260" s="1">
        <v>0</v>
      </c>
      <c r="F260" s="1">
        <v>0</v>
      </c>
      <c r="G260" s="2">
        <f t="shared" si="0"/>
        <v>1740.89699</v>
      </c>
      <c r="H260" s="2">
        <f t="shared" si="1"/>
        <v>0.40999999999985448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1607.21</v>
      </c>
      <c r="D262" s="1">
        <f>'PR-RAS'!E266</f>
        <v>2557.1999999999998</v>
      </c>
      <c r="E262" s="1">
        <v>0</v>
      </c>
      <c r="F262" s="1">
        <v>0</v>
      </c>
      <c r="G262" s="2">
        <f t="shared" si="0"/>
        <v>1754.3402100000001</v>
      </c>
      <c r="H262" s="2">
        <f t="shared" si="1"/>
        <v>0.40999999999985448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2238014.0599999996</v>
      </c>
      <c r="D285" s="1">
        <f>'PR-RAS'!E289</f>
        <v>2696360.4400000004</v>
      </c>
      <c r="E285" s="1">
        <v>0</v>
      </c>
      <c r="F285" s="1">
        <v>0</v>
      </c>
      <c r="G285" s="2">
        <f t="shared" si="8"/>
        <v>2167128.7229599999</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77781.360000000335</v>
      </c>
      <c r="D286" s="1">
        <f>'PR-RAS'!E290</f>
        <v>114561.77999999933</v>
      </c>
      <c r="E286" s="1">
        <v>0</v>
      </c>
      <c r="F286" s="1">
        <v>0</v>
      </c>
      <c r="G286" s="2">
        <f t="shared" si="8"/>
        <v>87467.902199999706</v>
      </c>
      <c r="H286" s="2">
        <f t="shared" si="9"/>
        <v>0.58000000100582838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91341.06</v>
      </c>
      <c r="D288" s="1">
        <f>'PR-RAS'!E292</f>
        <v>169122.42</v>
      </c>
      <c r="E288" s="1">
        <v>0</v>
      </c>
      <c r="F288" s="1">
        <v>0</v>
      </c>
      <c r="G288" s="2">
        <f t="shared" si="8"/>
        <v>123291.15329999999</v>
      </c>
      <c r="H288" s="2">
        <f t="shared" si="9"/>
        <v>0.48000000001047738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7240.71</v>
      </c>
      <c r="D290" s="1">
        <f>'PR-RAS'!E294</f>
        <v>6959.22</v>
      </c>
      <c r="E290" s="1">
        <v>0</v>
      </c>
      <c r="F290" s="1">
        <v>0</v>
      </c>
      <c r="G290" s="2">
        <f t="shared" si="8"/>
        <v>6114.9943499999999</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3405.05</v>
      </c>
      <c r="D291" s="1">
        <f>'PR-RAS'!E295</f>
        <v>4722.82</v>
      </c>
      <c r="E291" s="1">
        <v>0</v>
      </c>
      <c r="F291" s="1">
        <v>0</v>
      </c>
      <c r="G291" s="2">
        <f t="shared" si="8"/>
        <v>3726.7000999999996</v>
      </c>
      <c r="H291" s="2">
        <f t="shared" si="9"/>
        <v>0.23000000000047294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916.8</v>
      </c>
      <c r="E293" s="1">
        <v>0</v>
      </c>
      <c r="F293" s="1">
        <v>0</v>
      </c>
      <c r="G293" s="2">
        <f t="shared" si="8"/>
        <v>535.41119999999989</v>
      </c>
      <c r="H293" s="2">
        <f t="shared" si="9"/>
        <v>0.20000000000004547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916.8</v>
      </c>
      <c r="E306" s="1">
        <v>0</v>
      </c>
      <c r="F306" s="1">
        <v>0</v>
      </c>
      <c r="G306" s="2">
        <f t="shared" si="8"/>
        <v>559.24799999999993</v>
      </c>
      <c r="H306" s="2">
        <f t="shared" si="9"/>
        <v>0.20000000000004547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916.8</v>
      </c>
      <c r="E312" s="1">
        <v>0</v>
      </c>
      <c r="F312" s="1">
        <v>0</v>
      </c>
      <c r="G312" s="2">
        <f t="shared" si="8"/>
        <v>570.24959999999999</v>
      </c>
      <c r="H312" s="2">
        <f t="shared" si="9"/>
        <v>0.20000000000004547</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916.8</v>
      </c>
      <c r="E313" s="1">
        <v>0</v>
      </c>
      <c r="F313" s="1">
        <v>0</v>
      </c>
      <c r="G313" s="2">
        <f t="shared" si="8"/>
        <v>572.08319999999992</v>
      </c>
      <c r="H313" s="2">
        <f t="shared" si="9"/>
        <v>0.20000000000004547</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41315.770000000004</v>
      </c>
      <c r="D345" s="1">
        <f>'PR-RAS'!E350</f>
        <v>62463.57</v>
      </c>
      <c r="E345" s="1">
        <v>0</v>
      </c>
      <c r="F345" s="1">
        <v>0</v>
      </c>
      <c r="G345" s="2">
        <f t="shared" si="8"/>
        <v>57187.561039999993</v>
      </c>
      <c r="H345" s="2">
        <f t="shared" si="9"/>
        <v>0.6599999999962165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41315.770000000004</v>
      </c>
      <c r="D358" s="1">
        <f>'PR-RAS'!E363</f>
        <v>62463.57</v>
      </c>
      <c r="E358" s="1">
        <v>0</v>
      </c>
      <c r="F358" s="1">
        <v>0</v>
      </c>
      <c r="G358" s="2">
        <f t="shared" si="8"/>
        <v>59348.718869999997</v>
      </c>
      <c r="H358" s="2">
        <f t="shared" si="9"/>
        <v>0.6599999999962165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9899.1</v>
      </c>
      <c r="E359" s="1">
        <v>0</v>
      </c>
      <c r="F359" s="1">
        <v>0</v>
      </c>
      <c r="G359" s="2">
        <f t="shared" si="8"/>
        <v>7087.7556000000004</v>
      </c>
      <c r="H359" s="2">
        <f t="shared" si="9"/>
        <v>0.1000000000003638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9899.1</v>
      </c>
      <c r="E361" s="1">
        <v>0</v>
      </c>
      <c r="F361" s="1">
        <v>0</v>
      </c>
      <c r="G361" s="2">
        <f t="shared" si="8"/>
        <v>7127.3519999999999</v>
      </c>
      <c r="H361" s="2">
        <f t="shared" si="9"/>
        <v>0.1000000000003638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11981.55</v>
      </c>
      <c r="D364" s="1">
        <f>'PR-RAS'!E369</f>
        <v>4959.25</v>
      </c>
      <c r="E364" s="1">
        <v>0</v>
      </c>
      <c r="F364" s="1">
        <v>0</v>
      </c>
      <c r="G364" s="2">
        <f t="shared" si="8"/>
        <v>7949.7181499999997</v>
      </c>
      <c r="H364" s="2">
        <f t="shared" si="9"/>
        <v>0.7000000000007276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854.05</v>
      </c>
      <c r="D365" s="1">
        <f>'PR-RAS'!E370</f>
        <v>3946.29</v>
      </c>
      <c r="E365" s="1">
        <v>0</v>
      </c>
      <c r="F365" s="1">
        <v>0</v>
      </c>
      <c r="G365" s="2">
        <f t="shared" si="8"/>
        <v>3183.7733199999998</v>
      </c>
      <c r="H365" s="2">
        <f t="shared" si="9"/>
        <v>0.33999999999991815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155.96</v>
      </c>
      <c r="E367" s="1">
        <v>0</v>
      </c>
      <c r="F367" s="1">
        <v>0</v>
      </c>
      <c r="G367" s="2">
        <f t="shared" si="8"/>
        <v>114.16272000000001</v>
      </c>
      <c r="H367" s="2">
        <f t="shared" si="9"/>
        <v>3.9999999999992042E-2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11127.5</v>
      </c>
      <c r="D371" s="1">
        <f>'PR-RAS'!E376</f>
        <v>857</v>
      </c>
      <c r="E371" s="1">
        <v>0</v>
      </c>
      <c r="F371" s="1">
        <v>0</v>
      </c>
      <c r="G371" s="2">
        <f t="shared" si="8"/>
        <v>4751.3549999999996</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29316.74</v>
      </c>
      <c r="D378" s="1">
        <f>'PR-RAS'!E383</f>
        <v>47605.22</v>
      </c>
      <c r="E378" s="1">
        <v>0</v>
      </c>
      <c r="F378" s="1">
        <v>0</v>
      </c>
      <c r="G378" s="2">
        <f t="shared" si="8"/>
        <v>46946.746860000007</v>
      </c>
      <c r="H378" s="2">
        <f t="shared" si="9"/>
        <v>0.47999999999956344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29316.74</v>
      </c>
      <c r="D379" s="1">
        <f>'PR-RAS'!E384</f>
        <v>47605.22</v>
      </c>
      <c r="E379" s="1">
        <v>0</v>
      </c>
      <c r="F379" s="1">
        <v>0</v>
      </c>
      <c r="G379" s="2">
        <f t="shared" si="8"/>
        <v>47071.274040000004</v>
      </c>
      <c r="H379" s="2">
        <f t="shared" si="9"/>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17.48</v>
      </c>
      <c r="D383" s="1">
        <f>'PR-RAS'!E388</f>
        <v>0</v>
      </c>
      <c r="E383" s="1">
        <v>0</v>
      </c>
      <c r="F383" s="1">
        <v>0</v>
      </c>
      <c r="G383" s="2">
        <f t="shared" si="8"/>
        <v>6.6773600000000002</v>
      </c>
      <c r="H383" s="2">
        <f t="shared" si="9"/>
        <v>0.48000000000000043</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17.48</v>
      </c>
      <c r="D384" s="1">
        <f>'PR-RAS'!E389</f>
        <v>0</v>
      </c>
      <c r="E384" s="1">
        <v>0</v>
      </c>
      <c r="F384" s="1">
        <v>0</v>
      </c>
      <c r="G384" s="2">
        <f t="shared" si="8"/>
        <v>6.6948400000000001</v>
      </c>
      <c r="H384" s="2">
        <f t="shared" si="9"/>
        <v>0.48000000000000043</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41315.770000000004</v>
      </c>
      <c r="D403" s="1">
        <f>'PR-RAS'!E408</f>
        <v>61546.77</v>
      </c>
      <c r="E403" s="1">
        <v>0</v>
      </c>
      <c r="F403" s="1">
        <v>0</v>
      </c>
      <c r="G403" s="2">
        <f t="shared" si="8"/>
        <v>66092.542620000007</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41315.769999999997</v>
      </c>
      <c r="E405" s="1">
        <v>0</v>
      </c>
      <c r="F405" s="1">
        <v>0</v>
      </c>
      <c r="G405" s="2">
        <f t="shared" si="8"/>
        <v>33383.142160000003</v>
      </c>
      <c r="H405" s="2">
        <f t="shared" si="9"/>
        <v>0.23000000000320142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2315795.42</v>
      </c>
      <c r="D407" s="1">
        <f>'PR-RAS'!E412</f>
        <v>2811839.0199999996</v>
      </c>
      <c r="E407" s="1">
        <v>0</v>
      </c>
      <c r="F407" s="1">
        <v>0</v>
      </c>
      <c r="G407" s="2">
        <f t="shared" si="8"/>
        <v>3223426.2247599997</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2279329.8299999996</v>
      </c>
      <c r="D408" s="1">
        <f>'PR-RAS'!E413</f>
        <v>2758824.0100000002</v>
      </c>
      <c r="E408" s="1">
        <v>0</v>
      </c>
      <c r="F408" s="1">
        <v>0</v>
      </c>
      <c r="G408" s="2">
        <f t="shared" si="8"/>
        <v>3173369.9849499995</v>
      </c>
      <c r="H408" s="2">
        <f t="shared" si="9"/>
        <v>0.18000000063329935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36465.590000000317</v>
      </c>
      <c r="D409" s="1">
        <f>'PR-RAS'!E414</f>
        <v>53015.009999999311</v>
      </c>
      <c r="E409" s="1">
        <v>0</v>
      </c>
      <c r="F409" s="1">
        <v>0</v>
      </c>
      <c r="G409" s="2">
        <f t="shared" si="8"/>
        <v>58138.208879999562</v>
      </c>
      <c r="H409" s="2">
        <f t="shared" si="9"/>
        <v>0.41999999899417162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91341.06</v>
      </c>
      <c r="D411" s="1">
        <f>'PR-RAS'!E416</f>
        <v>127806.65000000002</v>
      </c>
      <c r="E411" s="1">
        <v>0</v>
      </c>
      <c r="F411" s="1">
        <v>0</v>
      </c>
      <c r="G411" s="2">
        <f t="shared" si="8"/>
        <v>142251.28760000001</v>
      </c>
      <c r="H411" s="2">
        <f t="shared" si="9"/>
        <v>0.40999999997438863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7240.71</v>
      </c>
      <c r="D413" s="1">
        <f>'PR-RAS'!E418</f>
        <v>6959.22</v>
      </c>
      <c r="E413" s="1">
        <v>0</v>
      </c>
      <c r="F413" s="1">
        <v>0</v>
      </c>
      <c r="G413" s="2">
        <f t="shared" si="8"/>
        <v>8717.5697999999993</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2315795.42</v>
      </c>
      <c r="D633" s="1">
        <f>'PR-RAS'!E639</f>
        <v>2811839.0199999996</v>
      </c>
      <c r="E633" s="1">
        <v>0</v>
      </c>
      <c r="F633" s="1">
        <v>0</v>
      </c>
      <c r="G633" s="2">
        <f t="shared" si="10"/>
        <v>5017747.2267199997</v>
      </c>
      <c r="H633" s="2">
        <f t="shared" si="1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2279329.8299999996</v>
      </c>
      <c r="D634" s="1">
        <f>'PR-RAS'!E640</f>
        <v>2758824.0100000002</v>
      </c>
      <c r="E634" s="1">
        <v>0</v>
      </c>
      <c r="F634" s="1">
        <v>0</v>
      </c>
      <c r="G634" s="2">
        <f t="shared" si="10"/>
        <v>4935486.9790500002</v>
      </c>
      <c r="H634" s="2">
        <f t="shared" si="11"/>
        <v>0.18000000063329935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36465.590000000317</v>
      </c>
      <c r="D635" s="1">
        <f>'PR-RAS'!E641</f>
        <v>53015.009999999311</v>
      </c>
      <c r="E635" s="1">
        <v>0</v>
      </c>
      <c r="F635" s="1">
        <v>0</v>
      </c>
      <c r="G635" s="2">
        <f t="shared" si="10"/>
        <v>90342.216739999334</v>
      </c>
      <c r="H635" s="2">
        <f t="shared" si="11"/>
        <v>0.41999999899417162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91341.06</v>
      </c>
      <c r="D637" s="1">
        <f>'PR-RAS'!E643</f>
        <v>127806.65000000002</v>
      </c>
      <c r="E637" s="1">
        <v>0</v>
      </c>
      <c r="F637" s="1">
        <v>0</v>
      </c>
      <c r="G637" s="2">
        <f t="shared" si="10"/>
        <v>220662.97296000004</v>
      </c>
      <c r="H637" s="2">
        <f t="shared" si="11"/>
        <v>0.40999999997438863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127806.65000000031</v>
      </c>
      <c r="D639" s="1">
        <f>'PR-RAS'!E645</f>
        <v>180821.65999999933</v>
      </c>
      <c r="E639" s="1">
        <v>0</v>
      </c>
      <c r="F639" s="1">
        <v>0</v>
      </c>
      <c r="G639" s="2">
        <f t="shared" si="10"/>
        <v>312269.08085999935</v>
      </c>
      <c r="H639" s="2">
        <f t="shared" si="11"/>
        <v>0.69000000035157427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163724.32</v>
      </c>
      <c r="D641" s="1">
        <f>'PR-RAS'!E647</f>
        <v>188486.41</v>
      </c>
      <c r="E641" s="1">
        <v>0</v>
      </c>
      <c r="F641" s="1">
        <v>0</v>
      </c>
      <c r="G641" s="2">
        <f t="shared" si="10"/>
        <v>346046.16960000002</v>
      </c>
      <c r="H641" s="2">
        <f t="shared" si="11"/>
        <v>0.73000000001047738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97409.65</v>
      </c>
      <c r="D642" s="1">
        <f>'PR-RAS'!E649</f>
        <v>180961.44</v>
      </c>
      <c r="E642" s="1">
        <v>0</v>
      </c>
      <c r="F642" s="1">
        <v>0</v>
      </c>
      <c r="G642" s="2">
        <f t="shared" si="10"/>
        <v>294432.15173000004</v>
      </c>
      <c r="H642" s="2">
        <f t="shared" si="11"/>
        <v>0.79000000000814907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825416.85</v>
      </c>
      <c r="D643" s="1">
        <f>'PR-RAS'!E650</f>
        <v>994422.53</v>
      </c>
      <c r="E643" s="1">
        <v>0</v>
      </c>
      <c r="F643" s="1">
        <v>0</v>
      </c>
      <c r="G643" s="2">
        <f t="shared" si="10"/>
        <v>1806756.1462200002</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741865.06</v>
      </c>
      <c r="D644" s="1">
        <f>'PR-RAS'!E651</f>
        <v>891290.27</v>
      </c>
      <c r="E644" s="1">
        <v>0</v>
      </c>
      <c r="F644" s="1">
        <v>0</v>
      </c>
      <c r="G644" s="2">
        <f t="shared" si="10"/>
        <v>1623218.5208000001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180961.43999999994</v>
      </c>
      <c r="D645" s="1">
        <f>'PR-RAS'!E652</f>
        <v>284093.69999999995</v>
      </c>
      <c r="E645" s="1">
        <v>0</v>
      </c>
      <c r="F645" s="1">
        <v>0</v>
      </c>
      <c r="G645" s="2">
        <f t="shared" si="10"/>
        <v>482451.85295999993</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84</v>
      </c>
      <c r="E647" s="1">
        <v>0</v>
      </c>
      <c r="F647" s="1">
        <v>0</v>
      </c>
      <c r="G647" s="2">
        <f t="shared" si="10"/>
        <v>171.83600000000001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41</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1622934.9</v>
      </c>
      <c r="D668" s="1">
        <f>'PR-RAS'!E675</f>
        <v>1972469.28</v>
      </c>
      <c r="E668" s="1">
        <v>0</v>
      </c>
      <c r="F668" s="1">
        <v>0</v>
      </c>
      <c r="G668" s="2">
        <f t="shared" si="10"/>
        <v>3713771.5978200003</v>
      </c>
      <c r="H668" s="2">
        <f t="shared" si="11"/>
        <v>0.38000000012107193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7786.17</v>
      </c>
      <c r="D670" s="1">
        <f>'PR-RAS'!E677</f>
        <v>81755.259999999995</v>
      </c>
      <c r="E670" s="1">
        <v>0</v>
      </c>
      <c r="F670" s="1">
        <v>0</v>
      </c>
      <c r="G670" s="2">
        <f t="shared" si="10"/>
        <v>114597.48561</v>
      </c>
      <c r="H670" s="2">
        <f t="shared" si="11"/>
        <v>0.42999999999483407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77423.11</v>
      </c>
      <c r="D703" s="1">
        <f>'PR-RAS'!E710</f>
        <v>72696.12</v>
      </c>
      <c r="E703" s="1">
        <v>0</v>
      </c>
      <c r="F703" s="1">
        <v>0</v>
      </c>
      <c r="G703" s="2">
        <f t="shared" si="10"/>
        <v>156416.37569999998</v>
      </c>
      <c r="H703" s="2">
        <f t="shared" si="11"/>
        <v>0.22999999999592546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1596.34</v>
      </c>
      <c r="D705" s="1">
        <f>'PR-RAS'!E712</f>
        <v>3485.91</v>
      </c>
      <c r="E705" s="1">
        <v>0</v>
      </c>
      <c r="F705" s="1">
        <v>0</v>
      </c>
      <c r="G705" s="2">
        <f t="shared" si="10"/>
        <v>6031.9846399999997</v>
      </c>
      <c r="H705" s="2">
        <f t="shared" si="11"/>
        <v>0.43000000000006366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841.62</v>
      </c>
      <c r="D709" s="1">
        <f>'PR-RAS'!E716</f>
        <v>2342.3000000000002</v>
      </c>
      <c r="E709" s="1">
        <v>0</v>
      </c>
      <c r="F709" s="1">
        <v>0</v>
      </c>
      <c r="G709" s="2">
        <f t="shared" si="10"/>
        <v>3912.56376</v>
      </c>
      <c r="H709" s="2">
        <f t="shared" si="11"/>
        <v>0.68000000000017735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4400.6499999999996</v>
      </c>
      <c r="D710" s="1">
        <f>'PR-RAS'!E717</f>
        <v>1876.12</v>
      </c>
      <c r="E710" s="1">
        <v>0</v>
      </c>
      <c r="F710" s="1">
        <v>0</v>
      </c>
      <c r="G710" s="2">
        <f t="shared" si="10"/>
        <v>5780.3990099999992</v>
      </c>
      <c r="H710" s="2">
        <f t="shared" si="11"/>
        <v>0.47000000000025466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43049.62</v>
      </c>
      <c r="D711" s="1">
        <f>'PR-RAS'!E718</f>
        <v>43574.7</v>
      </c>
      <c r="E711" s="1">
        <v>0</v>
      </c>
      <c r="F711" s="1">
        <v>0</v>
      </c>
      <c r="G711" s="2">
        <f t="shared" si="10"/>
        <v>92441.304199999984</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3750.18</v>
      </c>
      <c r="D713" s="1">
        <f>'PR-RAS'!E720</f>
        <v>3463.97</v>
      </c>
      <c r="E713" s="1">
        <v>0</v>
      </c>
      <c r="F713" s="1">
        <v>0</v>
      </c>
      <c r="G713" s="2">
        <f t="shared" si="10"/>
        <v>7602.8214399999988</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5552.69</v>
      </c>
      <c r="D715" s="1">
        <f>'PR-RAS'!E722</f>
        <v>10618.52</v>
      </c>
      <c r="E715" s="1">
        <v>0</v>
      </c>
      <c r="F715" s="1">
        <v>0</v>
      </c>
      <c r="G715" s="2">
        <f t="shared" si="10"/>
        <v>19127.86722</v>
      </c>
      <c r="H715" s="2">
        <f t="shared" si="11"/>
        <v>0.78999999999996362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6950.65</v>
      </c>
      <c r="D716" s="1">
        <f>'PR-RAS'!E723</f>
        <v>1963.78</v>
      </c>
      <c r="E716" s="1">
        <v>0</v>
      </c>
      <c r="F716" s="1">
        <v>0</v>
      </c>
      <c r="G716" s="2">
        <f t="shared" si="10"/>
        <v>7777.920149999999</v>
      </c>
      <c r="H716" s="2">
        <f t="shared" si="11"/>
        <v>0.57000000000039108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1815.75</v>
      </c>
      <c r="D718" s="1">
        <f>'PR-RAS'!E725</f>
        <v>3009.04</v>
      </c>
      <c r="E718" s="1">
        <v>0</v>
      </c>
      <c r="F718" s="1">
        <v>0</v>
      </c>
      <c r="G718" s="2">
        <f t="shared" si="10"/>
        <v>5616.8561099999997</v>
      </c>
      <c r="H718" s="2">
        <f t="shared" si="11"/>
        <v>0.28999999999996362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86061.42</v>
      </c>
      <c r="D821" s="1">
        <f>'PR-RAS'!E828</f>
        <v>53227.31</v>
      </c>
      <c r="E821" s="1">
        <v>0</v>
      </c>
      <c r="F821" s="1">
        <v>0</v>
      </c>
      <c r="G821" s="2">
        <f t="shared" si="18"/>
        <v>157863.15279999998</v>
      </c>
      <c r="H821" s="2">
        <f t="shared" si="19"/>
        <v>0.72999999999592546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2132701.9499999997</v>
      </c>
      <c r="D984" s="6">
        <f>BILANCA!E6</f>
        <v>2241067.2599999998</v>
      </c>
      <c r="E984" s="6">
        <v>0</v>
      </c>
      <c r="F984" s="6">
        <v>0</v>
      </c>
      <c r="G984" s="7">
        <f t="shared" ref="G984:G1241" si="22">B984/1000*C984+B984/500*D984</f>
        <v>6614.8364699999993</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1747453.7799999998</v>
      </c>
      <c r="D985" s="1">
        <f>BILANCA!E7</f>
        <v>1726600.0999999999</v>
      </c>
      <c r="E985" s="1">
        <v>0</v>
      </c>
      <c r="F985" s="1">
        <v>0</v>
      </c>
      <c r="G985" s="2">
        <f t="shared" si="22"/>
        <v>10401.307959999998</v>
      </c>
      <c r="H985" s="2">
        <f t="shared" si="19"/>
        <v>0.32000000006519258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1747453.7799999998</v>
      </c>
      <c r="D990" s="1">
        <f>BILANCA!E12</f>
        <v>1726600.0999999999</v>
      </c>
      <c r="E990" s="1">
        <v>0</v>
      </c>
      <c r="F990" s="1">
        <v>0</v>
      </c>
      <c r="G990" s="2">
        <f t="shared" si="22"/>
        <v>36404.577859999998</v>
      </c>
      <c r="H990" s="2">
        <f t="shared" si="19"/>
        <v>0.32000000006519258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1627757.47</v>
      </c>
      <c r="D991" s="1">
        <f>BILANCA!E13</f>
        <v>1584622.48</v>
      </c>
      <c r="E991" s="1">
        <v>0</v>
      </c>
      <c r="F991" s="1">
        <v>0</v>
      </c>
      <c r="G991" s="2">
        <f t="shared" si="22"/>
        <v>38376.019440000004</v>
      </c>
      <c r="H991" s="2">
        <f t="shared" si="19"/>
        <v>0.94999999995343387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3450799.15</v>
      </c>
      <c r="D993" s="1">
        <f>BILANCA!E15</f>
        <v>3450799.15</v>
      </c>
      <c r="E993" s="1">
        <v>0</v>
      </c>
      <c r="F993" s="1">
        <v>0</v>
      </c>
      <c r="G993" s="2">
        <f t="shared" si="22"/>
        <v>103523.97449999998</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1823041.68</v>
      </c>
      <c r="D996" s="1">
        <f>BILANCA!E18</f>
        <v>1866176.67</v>
      </c>
      <c r="E996" s="1">
        <v>0</v>
      </c>
      <c r="F996" s="1">
        <v>0</v>
      </c>
      <c r="G996" s="2">
        <f t="shared" si="22"/>
        <v>72220.135259999995</v>
      </c>
      <c r="H996" s="2">
        <f t="shared" si="19"/>
        <v>0.65000000013969839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72193.31</v>
      </c>
      <c r="D997" s="1">
        <f>BILANCA!E19</f>
        <v>76767.009999999951</v>
      </c>
      <c r="E997" s="1">
        <v>0</v>
      </c>
      <c r="F997" s="1">
        <v>0</v>
      </c>
      <c r="G997" s="2">
        <f t="shared" si="22"/>
        <v>3160.1826199999987</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308902.48</v>
      </c>
      <c r="D998" s="1">
        <f>BILANCA!E20</f>
        <v>308128.28999999998</v>
      </c>
      <c r="E998" s="1">
        <v>0</v>
      </c>
      <c r="F998" s="1">
        <v>0</v>
      </c>
      <c r="G998" s="2">
        <f t="shared" si="22"/>
        <v>13877.385899999997</v>
      </c>
      <c r="H998" s="2">
        <f t="shared" si="19"/>
        <v>0.76999999996041879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4371.74</v>
      </c>
      <c r="D999" s="1">
        <f>BILANCA!E21</f>
        <v>4371.74</v>
      </c>
      <c r="E999" s="1">
        <v>0</v>
      </c>
      <c r="F999" s="1">
        <v>0</v>
      </c>
      <c r="G999" s="2">
        <f t="shared" si="22"/>
        <v>209.84352000000001</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5001.3900000000003</v>
      </c>
      <c r="D1000" s="1">
        <f>BILANCA!E22</f>
        <v>15056.45</v>
      </c>
      <c r="E1000" s="1">
        <v>0</v>
      </c>
      <c r="F1000" s="1">
        <v>0</v>
      </c>
      <c r="G1000" s="2">
        <f t="shared" si="22"/>
        <v>596.94293000000005</v>
      </c>
      <c r="H1000" s="2">
        <f t="shared" si="19"/>
        <v>0.84000000000105501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12830.67</v>
      </c>
      <c r="D1002" s="1">
        <f>BILANCA!E24</f>
        <v>12830.67</v>
      </c>
      <c r="E1002" s="1">
        <v>0</v>
      </c>
      <c r="F1002" s="1">
        <v>0</v>
      </c>
      <c r="G1002" s="2">
        <f t="shared" si="22"/>
        <v>731.34818999999993</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10462.93</v>
      </c>
      <c r="D1003" s="1">
        <f>BILANCA!E25</f>
        <v>10462.93</v>
      </c>
      <c r="E1003" s="1">
        <v>0</v>
      </c>
      <c r="F1003" s="1">
        <v>0</v>
      </c>
      <c r="G1003" s="2">
        <f t="shared" si="22"/>
        <v>627.7758</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59661.45</v>
      </c>
      <c r="D1004" s="1">
        <f>BILANCA!E26</f>
        <v>59661.45</v>
      </c>
      <c r="E1004" s="1">
        <v>0</v>
      </c>
      <c r="F1004" s="1">
        <v>0</v>
      </c>
      <c r="G1004" s="2">
        <f t="shared" si="22"/>
        <v>3758.6713500000005</v>
      </c>
      <c r="H1004" s="2">
        <f t="shared" si="19"/>
        <v>0.89999999999417923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329037.34999999998</v>
      </c>
      <c r="D1006" s="1">
        <f>BILANCA!E28</f>
        <v>333744.52</v>
      </c>
      <c r="E1006" s="1">
        <v>0</v>
      </c>
      <c r="F1006" s="1">
        <v>0</v>
      </c>
      <c r="G1006" s="2">
        <f t="shared" si="22"/>
        <v>22920.106970000001</v>
      </c>
      <c r="H1006" s="2">
        <f t="shared" si="19"/>
        <v>0.82999999995809048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46659.119999999995</v>
      </c>
      <c r="D1013" s="1">
        <f>BILANCA!E35</f>
        <v>64366.729999999996</v>
      </c>
      <c r="E1013" s="1">
        <v>0</v>
      </c>
      <c r="F1013" s="1">
        <v>0</v>
      </c>
      <c r="G1013" s="2">
        <f t="shared" si="22"/>
        <v>5261.777399999999</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124799.9</v>
      </c>
      <c r="D1014" s="1">
        <f>BILANCA!E36</f>
        <v>153975.01999999999</v>
      </c>
      <c r="E1014" s="1">
        <v>0</v>
      </c>
      <c r="F1014" s="1">
        <v>0</v>
      </c>
      <c r="G1014" s="2">
        <f t="shared" si="22"/>
        <v>13415.248139999998</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78140.78</v>
      </c>
      <c r="D1018" s="1">
        <f>BILANCA!E40</f>
        <v>89608.29</v>
      </c>
      <c r="E1018" s="1">
        <v>0</v>
      </c>
      <c r="F1018" s="1">
        <v>0</v>
      </c>
      <c r="G1018" s="2">
        <f t="shared" si="22"/>
        <v>9007.5076000000008</v>
      </c>
      <c r="H1018" s="2">
        <f t="shared" si="19"/>
        <v>0.50999999999476131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217.53</v>
      </c>
      <c r="D1020" s="1">
        <f>BILANCA!E42</f>
        <v>217.53</v>
      </c>
      <c r="E1020" s="1">
        <v>0</v>
      </c>
      <c r="F1020" s="1">
        <v>0</v>
      </c>
      <c r="G1020" s="2">
        <f t="shared" si="22"/>
        <v>24.14583</v>
      </c>
      <c r="H1020" s="2">
        <f t="shared" si="19"/>
        <v>0.93999999999999773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217.53</v>
      </c>
      <c r="D1022" s="1">
        <f>BILANCA!E44</f>
        <v>217.53</v>
      </c>
      <c r="E1022" s="1">
        <v>0</v>
      </c>
      <c r="F1022" s="1">
        <v>0</v>
      </c>
      <c r="G1022" s="2">
        <f t="shared" si="22"/>
        <v>25.45101</v>
      </c>
      <c r="H1022" s="2">
        <f t="shared" si="19"/>
        <v>0.93999999999999773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843.87999999999965</v>
      </c>
      <c r="D1023" s="1">
        <f>BILANCA!E45</f>
        <v>843.87999999999965</v>
      </c>
      <c r="E1023" s="1">
        <v>0</v>
      </c>
      <c r="F1023" s="1">
        <v>0</v>
      </c>
      <c r="G1023" s="2">
        <f t="shared" si="22"/>
        <v>101.26559999999996</v>
      </c>
      <c r="H1023" s="2">
        <f t="shared" si="19"/>
        <v>0.24000000000069122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3303.64</v>
      </c>
      <c r="D1025" s="1">
        <f>BILANCA!E47</f>
        <v>3303.64</v>
      </c>
      <c r="E1025" s="1">
        <v>0</v>
      </c>
      <c r="F1025" s="1">
        <v>0</v>
      </c>
      <c r="G1025" s="2">
        <f t="shared" si="22"/>
        <v>416.25864000000001</v>
      </c>
      <c r="H1025" s="2">
        <f t="shared" si="19"/>
        <v>0.72000000000025466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2459.7600000000002</v>
      </c>
      <c r="D1028" s="1">
        <f>BILANCA!E50</f>
        <v>2459.7600000000002</v>
      </c>
      <c r="E1028" s="1">
        <v>0</v>
      </c>
      <c r="F1028" s="1">
        <v>0</v>
      </c>
      <c r="G1028" s="2">
        <f t="shared" si="22"/>
        <v>332.06759999999997</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22404.99</v>
      </c>
      <c r="D1032" s="1">
        <f>BILANCA!E54</f>
        <v>22404.99</v>
      </c>
      <c r="E1032" s="1">
        <v>0</v>
      </c>
      <c r="F1032" s="1">
        <v>0</v>
      </c>
      <c r="G1032" s="2">
        <f t="shared" si="22"/>
        <v>3293.5335300000006</v>
      </c>
      <c r="H1032" s="2">
        <f t="shared" si="19"/>
        <v>1.9999999996798579E-2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22404.99</v>
      </c>
      <c r="D1033" s="1">
        <f>BILANCA!E55</f>
        <v>22404.99</v>
      </c>
      <c r="E1033" s="1">
        <v>0</v>
      </c>
      <c r="F1033" s="1">
        <v>0</v>
      </c>
      <c r="G1033" s="2">
        <f t="shared" si="22"/>
        <v>3360.7485000000006</v>
      </c>
      <c r="H1033" s="2">
        <f t="shared" si="19"/>
        <v>1.9999999996798579E-2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385248.17000000004</v>
      </c>
      <c r="D1046" s="1">
        <f>BILANCA!E68</f>
        <v>514467.16000000003</v>
      </c>
      <c r="E1046" s="1">
        <v>0</v>
      </c>
      <c r="F1046" s="1">
        <v>0</v>
      </c>
      <c r="G1046" s="2">
        <f t="shared" si="22"/>
        <v>89093.496870000003</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180961.44</v>
      </c>
      <c r="D1047" s="1">
        <f>BILANCA!E69</f>
        <v>284093.7</v>
      </c>
      <c r="E1047" s="1">
        <v>0</v>
      </c>
      <c r="F1047" s="1">
        <v>0</v>
      </c>
      <c r="G1047" s="2">
        <f t="shared" si="22"/>
        <v>47945.525760000004</v>
      </c>
      <c r="H1047" s="2">
        <f t="shared" si="19"/>
        <v>0.73999999999068677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180825.03</v>
      </c>
      <c r="D1048" s="1">
        <f>BILANCA!E70</f>
        <v>284053.09000000003</v>
      </c>
      <c r="E1048" s="1">
        <v>0</v>
      </c>
      <c r="F1048" s="1">
        <v>0</v>
      </c>
      <c r="G1048" s="2">
        <f t="shared" si="22"/>
        <v>48680.52865</v>
      </c>
      <c r="H1048" s="2">
        <f t="shared" si="19"/>
        <v>0.12000000002444722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180825.03</v>
      </c>
      <c r="D1050" s="1">
        <f>BILANCA!E72</f>
        <v>284053.09000000003</v>
      </c>
      <c r="E1050" s="1">
        <v>0</v>
      </c>
      <c r="F1050" s="1">
        <v>0</v>
      </c>
      <c r="G1050" s="2">
        <f t="shared" si="22"/>
        <v>50178.391070000005</v>
      </c>
      <c r="H1050" s="2">
        <f t="shared" si="19"/>
        <v>0.12000000002444722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136.41</v>
      </c>
      <c r="D1053" s="1">
        <f>BILANCA!E75</f>
        <v>0</v>
      </c>
      <c r="E1053" s="1">
        <v>0</v>
      </c>
      <c r="F1053" s="1">
        <v>0</v>
      </c>
      <c r="G1053" s="2">
        <f t="shared" si="22"/>
        <v>9.5487000000000002</v>
      </c>
      <c r="H1053" s="2">
        <f t="shared" si="19"/>
        <v>0.40999999999999659</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40.61</v>
      </c>
      <c r="E1054" s="1">
        <v>0</v>
      </c>
      <c r="F1054" s="1">
        <v>0</v>
      </c>
      <c r="G1054" s="2">
        <f t="shared" si="22"/>
        <v>5.7666199999999996</v>
      </c>
      <c r="H1054" s="2">
        <f t="shared" si="19"/>
        <v>0.39000000000000057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32733.38</v>
      </c>
      <c r="D1056" s="1">
        <f>BILANCA!E78</f>
        <v>34339.51</v>
      </c>
      <c r="E1056" s="1">
        <v>0</v>
      </c>
      <c r="F1056" s="1">
        <v>0</v>
      </c>
      <c r="G1056" s="2">
        <f t="shared" si="22"/>
        <v>7403.1052</v>
      </c>
      <c r="H1056" s="2">
        <f t="shared" si="19"/>
        <v>0.86999999999898137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32733.38</v>
      </c>
      <c r="D1064" s="1">
        <f>BILANCA!E86</f>
        <v>34339.51</v>
      </c>
      <c r="E1064" s="1">
        <v>0</v>
      </c>
      <c r="F1064" s="1">
        <v>0</v>
      </c>
      <c r="G1064" s="2">
        <f t="shared" si="22"/>
        <v>8214.4044000000013</v>
      </c>
      <c r="H1064" s="2">
        <f t="shared" si="19"/>
        <v>0.86999999999898137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7829.03</v>
      </c>
      <c r="D1124" s="1">
        <f>BILANCA!E146</f>
        <v>7547.5399999999991</v>
      </c>
      <c r="E1124" s="1">
        <v>0</v>
      </c>
      <c r="F1124" s="1">
        <v>0</v>
      </c>
      <c r="G1124" s="2">
        <f t="shared" si="22"/>
        <v>3232.2995099999998</v>
      </c>
      <c r="H1124" s="2">
        <f t="shared" si="23"/>
        <v>0.49000000000069122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3968.35</v>
      </c>
      <c r="D1137" s="1">
        <f>BILANCA!E159</f>
        <v>2236.39</v>
      </c>
      <c r="E1137" s="1">
        <v>0</v>
      </c>
      <c r="F1137" s="1">
        <v>0</v>
      </c>
      <c r="G1137" s="2">
        <f t="shared" si="22"/>
        <v>1299.9340199999999</v>
      </c>
      <c r="H1137" s="2">
        <f t="shared" si="23"/>
        <v>0.73999999999978172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3860.68</v>
      </c>
      <c r="D1138" s="1">
        <f>BILANCA!E160</f>
        <v>5311.15</v>
      </c>
      <c r="E1138" s="1">
        <v>0</v>
      </c>
      <c r="F1138" s="1">
        <v>0</v>
      </c>
      <c r="G1138" s="2">
        <f t="shared" si="22"/>
        <v>2244.8618999999999</v>
      </c>
      <c r="H1138" s="2">
        <f t="shared" si="23"/>
        <v>0.46999999999979991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163724.32</v>
      </c>
      <c r="D1148" s="1">
        <f>BILANCA!E170</f>
        <v>188486.41</v>
      </c>
      <c r="E1148" s="1">
        <v>0</v>
      </c>
      <c r="F1148" s="1">
        <v>0</v>
      </c>
      <c r="G1148" s="2">
        <f t="shared" si="22"/>
        <v>89215.02810000001</v>
      </c>
      <c r="H1148" s="2">
        <f t="shared" si="23"/>
        <v>0.73000000001047738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163724.32</v>
      </c>
      <c r="D1151" s="1">
        <f>BILANCA!E173</f>
        <v>188486.41</v>
      </c>
      <c r="E1151" s="1">
        <v>0</v>
      </c>
      <c r="F1151" s="1">
        <v>0</v>
      </c>
      <c r="G1151" s="2">
        <f t="shared" si="22"/>
        <v>90837.119520000007</v>
      </c>
      <c r="H1151" s="2">
        <f t="shared" si="23"/>
        <v>0.73000000001047738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2132701.9500000002</v>
      </c>
      <c r="D1152" s="1">
        <f>BILANCA!E175</f>
        <v>2241067.2599999998</v>
      </c>
      <c r="E1152" s="1">
        <v>0</v>
      </c>
      <c r="F1152" s="1">
        <v>0</v>
      </c>
      <c r="G1152" s="2">
        <f t="shared" si="22"/>
        <v>1117907.3634299999</v>
      </c>
      <c r="H1152" s="2">
        <f t="shared" si="23"/>
        <v>0.30999999959021807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258870.74000000002</v>
      </c>
      <c r="D1153" s="1">
        <f>BILANCA!E176</f>
        <v>334870.57</v>
      </c>
      <c r="E1153" s="1">
        <v>0</v>
      </c>
      <c r="F1153" s="1">
        <v>0</v>
      </c>
      <c r="G1153" s="2">
        <f t="shared" si="22"/>
        <v>157864.0196</v>
      </c>
      <c r="H1153" s="2">
        <f t="shared" si="23"/>
        <v>0.68999999997322448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239901.7</v>
      </c>
      <c r="D1154" s="1">
        <f>BILANCA!E177</f>
        <v>290621.68</v>
      </c>
      <c r="E1154" s="1">
        <v>0</v>
      </c>
      <c r="F1154" s="1">
        <v>0</v>
      </c>
      <c r="G1154" s="2">
        <f t="shared" si="22"/>
        <v>140415.80525999999</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159678.63</v>
      </c>
      <c r="D1155" s="1">
        <f>BILANCA!E178</f>
        <v>184563.57</v>
      </c>
      <c r="E1155" s="1">
        <v>0</v>
      </c>
      <c r="F1155" s="1">
        <v>0</v>
      </c>
      <c r="G1155" s="2">
        <f t="shared" si="22"/>
        <v>90954.592440000008</v>
      </c>
      <c r="H1155" s="2">
        <f t="shared" si="23"/>
        <v>0.79999999998835847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32125.19</v>
      </c>
      <c r="D1156" s="1">
        <f>BILANCA!E179</f>
        <v>57237.46</v>
      </c>
      <c r="E1156" s="1">
        <v>0</v>
      </c>
      <c r="F1156" s="1">
        <v>0</v>
      </c>
      <c r="G1156" s="2">
        <f t="shared" si="22"/>
        <v>25361.819029999999</v>
      </c>
      <c r="H1156" s="2">
        <f t="shared" si="23"/>
        <v>0.64999999999781721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5.41</v>
      </c>
      <c r="D1157" s="1">
        <f>BILANCA!E180</f>
        <v>181.76</v>
      </c>
      <c r="E1157" s="1">
        <v>0</v>
      </c>
      <c r="F1157" s="1">
        <v>0</v>
      </c>
      <c r="G1157" s="2">
        <f t="shared" si="22"/>
        <v>64.193819999999988</v>
      </c>
      <c r="H1157" s="2">
        <f t="shared" si="23"/>
        <v>0.65000000000000924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5.41</v>
      </c>
      <c r="D1160" s="1">
        <f>BILANCA!E183</f>
        <v>181.76</v>
      </c>
      <c r="E1160" s="1">
        <v>0</v>
      </c>
      <c r="F1160" s="1">
        <v>0</v>
      </c>
      <c r="G1160" s="2">
        <f t="shared" si="22"/>
        <v>65.300609999999992</v>
      </c>
      <c r="H1160" s="2">
        <f t="shared" si="23"/>
        <v>0.65000000000000924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19728.61</v>
      </c>
      <c r="D1163" s="1">
        <f>BILANCA!E186</f>
        <v>21562.73</v>
      </c>
      <c r="E1163" s="1">
        <v>0</v>
      </c>
      <c r="F1163" s="1">
        <v>0</v>
      </c>
      <c r="G1163" s="2">
        <f t="shared" si="22"/>
        <v>11313.732599999999</v>
      </c>
      <c r="H1163" s="2">
        <f t="shared" si="23"/>
        <v>0.65999999999985448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28363.86</v>
      </c>
      <c r="D1165" s="1">
        <f>BILANCA!E188</f>
        <v>27076.16</v>
      </c>
      <c r="E1165" s="1">
        <v>0</v>
      </c>
      <c r="F1165" s="1">
        <v>0</v>
      </c>
      <c r="G1165" s="2">
        <f t="shared" si="22"/>
        <v>15017.944759999998</v>
      </c>
      <c r="H1165" s="2">
        <f t="shared" si="23"/>
        <v>0.2999999999992724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18969.04</v>
      </c>
      <c r="D1166" s="1">
        <f>BILANCA!E189</f>
        <v>44248.89</v>
      </c>
      <c r="E1166" s="1">
        <v>0</v>
      </c>
      <c r="F1166" s="1">
        <v>0</v>
      </c>
      <c r="G1166" s="2">
        <f t="shared" si="22"/>
        <v>19666.428059999998</v>
      </c>
      <c r="H1166" s="2">
        <f t="shared" si="23"/>
        <v>0.15000000000145519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1873831.21</v>
      </c>
      <c r="D1214" s="1">
        <f>BILANCA!E237</f>
        <v>1906196.6899999997</v>
      </c>
      <c r="E1214" s="1">
        <v>0</v>
      </c>
      <c r="F1214" s="1">
        <v>0</v>
      </c>
      <c r="G1214" s="2">
        <f t="shared" si="22"/>
        <v>1313517.8802899998</v>
      </c>
      <c r="H1214" s="2">
        <f t="shared" si="23"/>
        <v>0.5200000002514571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1738783.85</v>
      </c>
      <c r="D1215" s="1">
        <f>BILANCA!E238</f>
        <v>1718415.8099999998</v>
      </c>
      <c r="E1215" s="1">
        <v>0</v>
      </c>
      <c r="F1215" s="1">
        <v>0</v>
      </c>
      <c r="G1215" s="2">
        <f t="shared" si="22"/>
        <v>1200742.7890399999</v>
      </c>
      <c r="H1215" s="2">
        <f t="shared" si="23"/>
        <v>0.34000000008381903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1738789.87</v>
      </c>
      <c r="D1216" s="1">
        <f>BILANCA!E239</f>
        <v>1719014.1199999999</v>
      </c>
      <c r="E1216" s="1">
        <v>0</v>
      </c>
      <c r="F1216" s="1">
        <v>0</v>
      </c>
      <c r="G1216" s="2">
        <f t="shared" si="22"/>
        <v>1206198.6196300001</v>
      </c>
      <c r="H1216" s="2">
        <f t="shared" si="23"/>
        <v>0.24999999976716936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1732997.56</v>
      </c>
      <c r="D1217" s="1">
        <f>BILANCA!E240</f>
        <v>1716324.96</v>
      </c>
      <c r="E1217" s="1">
        <v>0</v>
      </c>
      <c r="F1217" s="1">
        <v>0</v>
      </c>
      <c r="G1217" s="2">
        <f t="shared" si="22"/>
        <v>1208761.5103200001</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5792.31</v>
      </c>
      <c r="D1218" s="1">
        <f>BILANCA!E241</f>
        <v>2689.16</v>
      </c>
      <c r="E1218" s="1">
        <v>0</v>
      </c>
      <c r="F1218" s="1">
        <v>0</v>
      </c>
      <c r="G1218" s="2">
        <f t="shared" si="22"/>
        <v>2625.0980499999996</v>
      </c>
      <c r="H1218" s="2">
        <f t="shared" si="23"/>
        <v>0.47000000000025466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6.02</v>
      </c>
      <c r="D1219" s="1">
        <f>BILANCA!E242</f>
        <v>598.30999999999995</v>
      </c>
      <c r="E1219" s="1">
        <v>0</v>
      </c>
      <c r="F1219" s="1">
        <v>0</v>
      </c>
      <c r="G1219" s="2">
        <f t="shared" si="22"/>
        <v>283.82303999999999</v>
      </c>
      <c r="H1219" s="2">
        <f t="shared" si="23"/>
        <v>0.329999999999945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6.02</v>
      </c>
      <c r="D1221" s="1">
        <f>BILANCA!E244</f>
        <v>598.30999999999995</v>
      </c>
      <c r="E1221" s="1">
        <v>0</v>
      </c>
      <c r="F1221" s="1">
        <v>0</v>
      </c>
      <c r="G1221" s="2">
        <f t="shared" si="22"/>
        <v>286.22831999999994</v>
      </c>
      <c r="H1221" s="2">
        <f t="shared" si="23"/>
        <v>0.329999999999945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127806.65</v>
      </c>
      <c r="D1222" s="1">
        <f>BILANCA!E245</f>
        <v>180821.66</v>
      </c>
      <c r="E1222" s="1">
        <v>0</v>
      </c>
      <c r="F1222" s="1">
        <v>0</v>
      </c>
      <c r="G1222" s="2">
        <f t="shared" si="22"/>
        <v>116978.54282999999</v>
      </c>
      <c r="H1222" s="2">
        <f t="shared" si="23"/>
        <v>0.69000000000232831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127806.65</v>
      </c>
      <c r="D1223" s="1">
        <f>BILANCA!E246</f>
        <v>222137.43</v>
      </c>
      <c r="E1223" s="1">
        <v>0</v>
      </c>
      <c r="F1223" s="1">
        <v>0</v>
      </c>
      <c r="G1223" s="2">
        <f t="shared" si="22"/>
        <v>137299.5624</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127806.65</v>
      </c>
      <c r="D1224" s="1">
        <f>BILANCA!E247</f>
        <v>222137.43</v>
      </c>
      <c r="E1224" s="1">
        <v>0</v>
      </c>
      <c r="F1224" s="1">
        <v>0</v>
      </c>
      <c r="G1224" s="2">
        <f t="shared" si="22"/>
        <v>137871.64390999998</v>
      </c>
      <c r="H1224" s="2">
        <f t="shared" si="23"/>
        <v>0.77999999999883585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41315.769999999997</v>
      </c>
      <c r="E1227" s="1">
        <v>0</v>
      </c>
      <c r="F1227" s="1">
        <v>0</v>
      </c>
      <c r="G1227" s="2">
        <f t="shared" si="22"/>
        <v>20162.095759999997</v>
      </c>
      <c r="H1227" s="2">
        <f t="shared" si="23"/>
        <v>0.23000000000320142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41315.769999999997</v>
      </c>
      <c r="E1229" s="1">
        <v>0</v>
      </c>
      <c r="F1229" s="1">
        <v>0</v>
      </c>
      <c r="G1229" s="2">
        <f t="shared" si="22"/>
        <v>20327.358839999997</v>
      </c>
      <c r="H1229" s="2">
        <f t="shared" si="23"/>
        <v>0.23000000000320142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7240.71</v>
      </c>
      <c r="D1232" s="1">
        <f>BILANCA!E255</f>
        <v>6959.22</v>
      </c>
      <c r="E1232" s="1">
        <v>0</v>
      </c>
      <c r="F1232" s="1">
        <v>0</v>
      </c>
      <c r="G1232" s="2">
        <f t="shared" si="22"/>
        <v>5268.62835</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2720.82</v>
      </c>
      <c r="E1236" s="1">
        <v>0</v>
      </c>
      <c r="F1236" s="1">
        <v>0</v>
      </c>
      <c r="G1236" s="2">
        <f t="shared" si="22"/>
        <v>1376.7349200000001</v>
      </c>
      <c r="H1236" s="2">
        <f t="shared" si="23"/>
        <v>0.17999999999983629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2720.82</v>
      </c>
      <c r="E1237" s="1">
        <v>0</v>
      </c>
      <c r="F1237" s="1">
        <v>0</v>
      </c>
      <c r="G1237" s="2">
        <f t="shared" si="22"/>
        <v>1382.1765600000001</v>
      </c>
      <c r="H1237" s="2">
        <f t="shared" si="23"/>
        <v>0.17999999999983629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7829.03</v>
      </c>
      <c r="D1241" s="1">
        <f>BILANCA!E265</f>
        <v>7547.54</v>
      </c>
      <c r="E1241" s="1">
        <v>0</v>
      </c>
      <c r="F1241" s="1">
        <v>0</v>
      </c>
      <c r="G1241" s="2">
        <f t="shared" si="22"/>
        <v>5914.4203799999996</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32727.360000000001</v>
      </c>
      <c r="D1244" s="1">
        <f>BILANCA!E268</f>
        <v>33741.199999999997</v>
      </c>
      <c r="E1244" s="1">
        <v>0</v>
      </c>
      <c r="F1244" s="1">
        <v>0</v>
      </c>
      <c r="G1244" s="2">
        <f t="shared" si="24"/>
        <v>26154.747360000001</v>
      </c>
      <c r="H1244" s="2">
        <f t="shared" si="23"/>
        <v>0.55999999999767169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6.02</v>
      </c>
      <c r="D1247" s="1">
        <f>BILANCA!E271</f>
        <v>598.30999999999995</v>
      </c>
      <c r="E1247" s="1">
        <v>0</v>
      </c>
      <c r="F1247" s="1">
        <v>0</v>
      </c>
      <c r="G1247" s="2">
        <f t="shared" si="24"/>
        <v>317.49695999999994</v>
      </c>
      <c r="H1247" s="2">
        <f t="shared" si="23"/>
        <v>0.329999999999945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239901.7</v>
      </c>
      <c r="D1264" s="1">
        <f>BILANCA!E288</f>
        <v>290621.68</v>
      </c>
      <c r="E1264" s="1">
        <v>0</v>
      </c>
      <c r="F1264" s="1">
        <v>0</v>
      </c>
      <c r="G1264" s="2">
        <f t="shared" si="24"/>
        <v>230741.76186000003</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18969.04</v>
      </c>
      <c r="D1266" s="1">
        <f>BILANCA!E290</f>
        <v>44248.89</v>
      </c>
      <c r="E1266" s="1">
        <v>0</v>
      </c>
      <c r="F1266" s="1">
        <v>0</v>
      </c>
      <c r="G1266" s="2">
        <f t="shared" si="24"/>
        <v>30413.110059999999</v>
      </c>
      <c r="H1266" s="2">
        <f t="shared" si="23"/>
        <v>0.15000000000145519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1018.62</v>
      </c>
      <c r="D1274" s="1">
        <f>BILANCA!E298</f>
        <v>0</v>
      </c>
      <c r="E1274" s="1">
        <v>0</v>
      </c>
      <c r="F1274" s="1">
        <v>0</v>
      </c>
      <c r="G1274" s="2">
        <f t="shared" si="24"/>
        <v>296.41841999999997</v>
      </c>
      <c r="H1274" s="2">
        <f t="shared" si="23"/>
        <v>0.37999999999999545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27345.24</v>
      </c>
      <c r="D1278" s="1">
        <f>BILANCA!E302</f>
        <v>26784.22</v>
      </c>
      <c r="E1278" s="1">
        <v>0</v>
      </c>
      <c r="F1278" s="1">
        <v>0</v>
      </c>
      <c r="G1278" s="2">
        <f t="shared" si="24"/>
        <v>23869.535599999999</v>
      </c>
      <c r="H1278" s="2">
        <f t="shared" si="23"/>
        <v>0.46000000000276486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2279329.83</v>
      </c>
      <c r="D1408" s="1">
        <f>'RAS-funkcijski'!E114</f>
        <v>2758824.01</v>
      </c>
      <c r="E1408" s="1">
        <v>0</v>
      </c>
      <c r="F1408" s="1">
        <v>0</v>
      </c>
      <c r="G1408" s="2">
        <f t="shared" si="24"/>
        <v>857667.56349999993</v>
      </c>
      <c r="H1408" s="2">
        <f t="shared" si="27"/>
        <v>0.17999999970197678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2145916.89</v>
      </c>
      <c r="D1409" s="1">
        <f>'RAS-funkcijski'!E115</f>
        <v>2629429.92</v>
      </c>
      <c r="E1409" s="1">
        <v>0</v>
      </c>
      <c r="F1409" s="1">
        <v>0</v>
      </c>
      <c r="G1409" s="2">
        <f t="shared" si="24"/>
        <v>821930.21703000006</v>
      </c>
      <c r="H1409" s="2">
        <f t="shared" si="27"/>
        <v>0.18999999994412065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2145916.89</v>
      </c>
      <c r="D1411" s="1">
        <f>'RAS-funkcijski'!E117</f>
        <v>2629429.92</v>
      </c>
      <c r="E1411" s="1">
        <v>0</v>
      </c>
      <c r="F1411" s="1">
        <v>0</v>
      </c>
      <c r="G1411" s="2">
        <f t="shared" si="24"/>
        <v>836739.77049000002</v>
      </c>
      <c r="H1411" s="2">
        <f t="shared" si="27"/>
        <v>0.18999999994412065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133412.94</v>
      </c>
      <c r="D1420" s="1">
        <f>'RAS-funkcijski'!E126</f>
        <v>129394.09</v>
      </c>
      <c r="E1420" s="1">
        <v>0</v>
      </c>
      <c r="F1420" s="1">
        <v>0</v>
      </c>
      <c r="G1420" s="2">
        <f t="shared" si="24"/>
        <v>47848.536639999998</v>
      </c>
      <c r="H1420" s="2">
        <f t="shared" si="27"/>
        <v>0.14999999999417923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2279329.83</v>
      </c>
      <c r="D1435" s="13">
        <f>'RAS-funkcijski'!E141</f>
        <v>2758824.01</v>
      </c>
      <c r="E1435" s="13">
        <v>0</v>
      </c>
      <c r="F1435" s="13">
        <v>0</v>
      </c>
      <c r="G1435" s="14">
        <f t="shared" si="24"/>
        <v>1068185.96545</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258870.74</v>
      </c>
      <c r="D1480" s="6"/>
      <c r="E1480" s="6">
        <v>0</v>
      </c>
      <c r="F1480" s="6">
        <v>0</v>
      </c>
      <c r="G1480" s="7">
        <f t="shared" ref="G1480:G1580" si="34">B1480/1000*C1480</f>
        <v>258.87074000000001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2784279.94</v>
      </c>
      <c r="D1481" s="1">
        <v>0</v>
      </c>
      <c r="E1481" s="1">
        <v>0</v>
      </c>
      <c r="F1481" s="1">
        <v>0</v>
      </c>
      <c r="G1481" s="2">
        <f t="shared" si="34"/>
        <v>5568.5598799999998</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2721758.57</v>
      </c>
      <c r="D1483" s="1">
        <v>0</v>
      </c>
      <c r="E1483" s="1">
        <v>0</v>
      </c>
      <c r="F1483" s="1">
        <v>0</v>
      </c>
      <c r="G1483" s="2">
        <f t="shared" si="34"/>
        <v>10887.03428</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2182019.77</v>
      </c>
      <c r="D1484" s="1">
        <v>0</v>
      </c>
      <c r="E1484" s="1">
        <v>0</v>
      </c>
      <c r="F1484" s="1">
        <v>0</v>
      </c>
      <c r="G1484" s="2">
        <f t="shared" si="34"/>
        <v>10910.09885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462175.88</v>
      </c>
      <c r="D1485" s="1">
        <v>0</v>
      </c>
      <c r="E1485" s="1">
        <v>0</v>
      </c>
      <c r="F1485" s="1">
        <v>0</v>
      </c>
      <c r="G1485" s="2">
        <f t="shared" si="34"/>
        <v>2773.05528</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2117.6999999999998</v>
      </c>
      <c r="D1486" s="1">
        <v>0</v>
      </c>
      <c r="E1486" s="1">
        <v>0</v>
      </c>
      <c r="F1486" s="1">
        <v>0</v>
      </c>
      <c r="G1486" s="2">
        <f t="shared" si="34"/>
        <v>14.823899999999998</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53257.51</v>
      </c>
      <c r="D1489" s="1">
        <v>0</v>
      </c>
      <c r="E1489" s="1">
        <v>0</v>
      </c>
      <c r="F1489" s="1">
        <v>0</v>
      </c>
      <c r="G1489" s="2">
        <f t="shared" si="34"/>
        <v>532.57510000000002</v>
      </c>
      <c r="H1489" s="2">
        <f t="shared" si="35"/>
        <v>0.48999999999796273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22187.71</v>
      </c>
      <c r="D1491" s="1">
        <v>0</v>
      </c>
      <c r="E1491" s="1">
        <v>0</v>
      </c>
      <c r="F1491" s="1">
        <v>0</v>
      </c>
      <c r="G1491" s="2">
        <f t="shared" si="34"/>
        <v>266.25252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62521.37</v>
      </c>
      <c r="D1492" s="1">
        <v>0</v>
      </c>
      <c r="E1492" s="1">
        <v>0</v>
      </c>
      <c r="F1492" s="1">
        <v>0</v>
      </c>
      <c r="G1492" s="2">
        <f t="shared" si="34"/>
        <v>812.77781000000004</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2708280.1100000003</v>
      </c>
      <c r="D1499" s="1">
        <v>0</v>
      </c>
      <c r="E1499" s="1">
        <v>0</v>
      </c>
      <c r="F1499" s="1">
        <v>0</v>
      </c>
      <c r="G1499" s="2">
        <f t="shared" si="34"/>
        <v>54165.602200000008</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2671038.5900000003</v>
      </c>
      <c r="D1501" s="1">
        <v>0</v>
      </c>
      <c r="E1501" s="1">
        <v>0</v>
      </c>
      <c r="F1501" s="1">
        <v>0</v>
      </c>
      <c r="G1501" s="2">
        <f t="shared" si="34"/>
        <v>58762.848980000002</v>
      </c>
      <c r="H1501" s="2">
        <f t="shared" si="35"/>
        <v>0.40999999968335032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2157134.83</v>
      </c>
      <c r="D1502" s="1">
        <v>0</v>
      </c>
      <c r="E1502" s="1">
        <v>0</v>
      </c>
      <c r="F1502" s="1">
        <v>0</v>
      </c>
      <c r="G1502" s="2">
        <f t="shared" si="34"/>
        <v>49614.101090000004</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437063.61</v>
      </c>
      <c r="D1503" s="1">
        <v>0</v>
      </c>
      <c r="E1503" s="1">
        <v>0</v>
      </c>
      <c r="F1503" s="1">
        <v>0</v>
      </c>
      <c r="G1503" s="2">
        <f t="shared" si="34"/>
        <v>10489.52664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1941.35</v>
      </c>
      <c r="D1504" s="1">
        <v>0</v>
      </c>
      <c r="E1504" s="1">
        <v>0</v>
      </c>
      <c r="F1504" s="1">
        <v>0</v>
      </c>
      <c r="G1504" s="2">
        <f t="shared" si="34"/>
        <v>48.533749999999998</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51423.39</v>
      </c>
      <c r="D1507" s="1">
        <v>0</v>
      </c>
      <c r="E1507" s="1">
        <v>0</v>
      </c>
      <c r="F1507" s="1">
        <v>0</v>
      </c>
      <c r="G1507" s="2">
        <f t="shared" si="34"/>
        <v>1439.85492</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23475.41</v>
      </c>
      <c r="D1509" s="1">
        <v>0</v>
      </c>
      <c r="E1509" s="1">
        <v>0</v>
      </c>
      <c r="F1509" s="1">
        <v>0</v>
      </c>
      <c r="G1509" s="2">
        <f t="shared" si="34"/>
        <v>704.26229999999998</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37241.519999999997</v>
      </c>
      <c r="D1510" s="1">
        <v>0</v>
      </c>
      <c r="E1510" s="1">
        <v>0</v>
      </c>
      <c r="F1510" s="1">
        <v>0</v>
      </c>
      <c r="G1510" s="2">
        <f t="shared" si="34"/>
        <v>1154.48712</v>
      </c>
      <c r="H1510" s="2">
        <f t="shared" si="35"/>
        <v>0.48000000000320142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334870.56999999937</v>
      </c>
      <c r="D1517" s="1">
        <v>0</v>
      </c>
      <c r="E1517" s="1">
        <v>0</v>
      </c>
      <c r="F1517" s="1">
        <v>0</v>
      </c>
      <c r="G1517" s="2">
        <f t="shared" si="34"/>
        <v>12725.081659999976</v>
      </c>
      <c r="H1517" s="2">
        <f t="shared" si="35"/>
        <v>0.43000000063329935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334870.57</v>
      </c>
      <c r="D1576" s="1">
        <v>0</v>
      </c>
      <c r="E1576" s="1">
        <v>0</v>
      </c>
      <c r="F1576" s="1">
        <v>0</v>
      </c>
      <c r="G1576" s="2">
        <f t="shared" si="34"/>
        <v>32482.445290000003</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290621.68</v>
      </c>
      <c r="D1578" s="1">
        <v>0</v>
      </c>
      <c r="E1578" s="1">
        <v>0</v>
      </c>
      <c r="F1578" s="1">
        <v>0</v>
      </c>
      <c r="G1578" s="2">
        <f t="shared" si="34"/>
        <v>28771.546320000001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44248.89</v>
      </c>
      <c r="D1579" s="1">
        <v>0</v>
      </c>
      <c r="E1579" s="1">
        <v>0</v>
      </c>
      <c r="F1579" s="1">
        <v>0</v>
      </c>
      <c r="G1579" s="2">
        <f t="shared" si="34"/>
        <v>4424.8890000000001</v>
      </c>
      <c r="H1579" s="2">
        <f t="shared" si="35"/>
        <v>0.11000000000058208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14576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2315795.42</v>
      </c>
      <c r="I16" s="170">
        <f>'PR-RAS'!E6</f>
        <v>2810922.2199999997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2238014.0599999996</v>
      </c>
      <c r="I17" s="170">
        <f>'PR-RAS'!E151</f>
        <v>2696360.4400000004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127806.65000000031</v>
      </c>
      <c r="I18" s="170">
        <f>'PR-RAS'!E645</f>
        <v>180821.65999999933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1747453.7799999998</v>
      </c>
      <c r="I20" s="173">
        <f>BILANCA!E7</f>
        <v>1726600.0999999999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385248.17000000004</v>
      </c>
      <c r="I21" s="175">
        <f>BILANCA!E68</f>
        <v>514467.16000000003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258870.74000000002</v>
      </c>
      <c r="I22" s="175">
        <f>BILANCA!E176</f>
        <v>334870.57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1873831.21</v>
      </c>
      <c r="I23" s="177">
        <f>BILANCA!E237</f>
        <v>1906196.6899999997</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2279329.83</v>
      </c>
      <c r="I27" s="175">
        <f>'RAS-funkcijski'!E114</f>
        <v>2758824.01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2279329.83</v>
      </c>
      <c r="I28" s="179">
        <f>'RAS-funkcijski'!E141</f>
        <v>2758824.01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258870.74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334870.56999999937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334870.57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2315795.42</v>
      </c>
      <c r="E6" s="51">
        <f>E7+E44+E50+E82+E106+E124+E133+E139</f>
        <v>2810922.2199999997</v>
      </c>
      <c r="F6" s="52">
        <f t="shared" ref="F6:F131" si="0">IF(D6&lt;&gt;0,IF(E6/D6&gt;=100,"&gt;&gt;100",E6/D6*100),"-")</f>
        <v>121.38042055545648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1686439.0299999998</v>
      </c>
      <c r="E50" s="51">
        <f>E51+E54+E59+E62+E65+E68+E71+E74+E77</f>
        <v>2121405.35</v>
      </c>
      <c r="F50" s="52">
        <f t="shared" si="0"/>
        <v>125.7919979472961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1630721.0699999998</v>
      </c>
      <c r="E68" s="51">
        <f t="shared" si="15"/>
        <v>2054224.54</v>
      </c>
      <c r="F68" s="52">
        <f t="shared" si="0"/>
        <v>125.97031937534236</v>
      </c>
    </row>
    <row r="69" spans="1:6" ht="12.75" customHeight="1" x14ac:dyDescent="0.2">
      <c r="A69" s="53" t="s">
        <v>183</v>
      </c>
      <c r="B69" s="85" t="s">
        <v>184</v>
      </c>
      <c r="C69" s="50" t="s">
        <v>183</v>
      </c>
      <c r="D69" s="242">
        <v>1622934.9</v>
      </c>
      <c r="E69" s="242">
        <v>1972469.28</v>
      </c>
      <c r="F69" s="52">
        <f t="shared" si="0"/>
        <v>121.53717810862285</v>
      </c>
    </row>
    <row r="70" spans="1:6" ht="24" x14ac:dyDescent="0.2">
      <c r="A70" s="53" t="s">
        <v>185</v>
      </c>
      <c r="B70" s="85" t="s">
        <v>186</v>
      </c>
      <c r="C70" s="50" t="s">
        <v>185</v>
      </c>
      <c r="D70" s="242">
        <v>7786.17</v>
      </c>
      <c r="E70" s="242">
        <v>81755.259999999995</v>
      </c>
      <c r="F70" s="52">
        <f t="shared" si="0"/>
        <v>1050.0061005603525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55717.96</v>
      </c>
      <c r="E77" s="51">
        <f t="shared" si="18"/>
        <v>67180.81</v>
      </c>
      <c r="F77" s="52">
        <f t="shared" si="0"/>
        <v>120.5729893915714</v>
      </c>
    </row>
    <row r="78" spans="1:6" ht="12.75" customHeight="1" x14ac:dyDescent="0.2">
      <c r="A78" s="53">
        <v>6391</v>
      </c>
      <c r="B78" s="85" t="s">
        <v>201</v>
      </c>
      <c r="C78" s="50" t="s">
        <v>202</v>
      </c>
      <c r="D78" s="242">
        <v>244</v>
      </c>
      <c r="E78" s="242">
        <v>212</v>
      </c>
      <c r="F78" s="52">
        <f t="shared" si="0"/>
        <v>86.885245901639337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55473.96</v>
      </c>
      <c r="E80" s="242">
        <v>66968.81</v>
      </c>
      <c r="F80" s="52">
        <f t="shared" si="0"/>
        <v>120.72116358738405</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92328.9</v>
      </c>
      <c r="E106" s="51">
        <f t="shared" si="23"/>
        <v>88446.78</v>
      </c>
      <c r="F106" s="52">
        <f t="shared" si="0"/>
        <v>95.795336021549048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92328.9</v>
      </c>
      <c r="E112" s="51">
        <f t="shared" si="25"/>
        <v>88446.78</v>
      </c>
      <c r="F112" s="52">
        <f t="shared" si="0"/>
        <v>95.795336021549048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92328.9</v>
      </c>
      <c r="E117" s="242">
        <v>88446.78</v>
      </c>
      <c r="F117" s="52">
        <f t="shared" si="0"/>
        <v>95.795336021549048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25990.260000000002</v>
      </c>
      <c r="E124" s="51">
        <f t="shared" si="27"/>
        <v>22882.560000000001</v>
      </c>
      <c r="F124" s="52">
        <f t="shared" si="0"/>
        <v>88.04282835185181</v>
      </c>
    </row>
    <row r="125" spans="1:6" ht="12.75" customHeight="1" x14ac:dyDescent="0.2">
      <c r="A125" s="53">
        <v>661</v>
      </c>
      <c r="B125" s="86" t="s">
        <v>295</v>
      </c>
      <c r="C125" s="50" t="s">
        <v>296</v>
      </c>
      <c r="D125" s="51">
        <f t="shared" ref="D125:E125" si="28">SUM(D126:D127)</f>
        <v>20686.84</v>
      </c>
      <c r="E125" s="51">
        <f t="shared" si="28"/>
        <v>21022.560000000001</v>
      </c>
      <c r="F125" s="52">
        <f t="shared" si="0"/>
        <v>101.62286748483578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20686.84</v>
      </c>
      <c r="E127" s="242">
        <v>21022.560000000001</v>
      </c>
      <c r="F127" s="52">
        <f t="shared" si="0"/>
        <v>101.62286748483578</v>
      </c>
    </row>
    <row r="128" spans="1:6" ht="24" x14ac:dyDescent="0.2">
      <c r="A128" s="53">
        <v>663</v>
      </c>
      <c r="B128" s="231" t="s">
        <v>301</v>
      </c>
      <c r="C128" s="50" t="s">
        <v>302</v>
      </c>
      <c r="D128" s="51">
        <f t="shared" ref="D128:E128" si="29">SUM(D129:D132)</f>
        <v>5303.42</v>
      </c>
      <c r="E128" s="51">
        <f t="shared" si="29"/>
        <v>1860</v>
      </c>
      <c r="F128" s="52">
        <f t="shared" si="0"/>
        <v>35.071708444739429</v>
      </c>
    </row>
    <row r="129" spans="1:6" ht="12.75" customHeight="1" x14ac:dyDescent="0.2">
      <c r="A129" s="53">
        <v>6631</v>
      </c>
      <c r="B129" s="86" t="s">
        <v>303</v>
      </c>
      <c r="C129" s="50" t="s">
        <v>304</v>
      </c>
      <c r="D129" s="242">
        <v>5303.42</v>
      </c>
      <c r="E129" s="242">
        <v>1860</v>
      </c>
      <c r="F129" s="52">
        <f t="shared" si="0"/>
        <v>35.071708444739429</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511037.23000000004</v>
      </c>
      <c r="E133" s="51">
        <f t="shared" si="30"/>
        <v>578187.53</v>
      </c>
      <c r="F133" s="52">
        <f t="shared" ref="F133:F223" si="31">IF(D133&lt;&gt;0,IF(E133/D133&gt;=100,"&gt;&gt;100",E133/D133*100),"-")</f>
        <v>113.1400015611387</v>
      </c>
    </row>
    <row r="134" spans="1:6" ht="24" x14ac:dyDescent="0.2">
      <c r="A134" s="53">
        <v>671</v>
      </c>
      <c r="B134" s="232" t="s">
        <v>313</v>
      </c>
      <c r="C134" s="50" t="s">
        <v>314</v>
      </c>
      <c r="D134" s="51">
        <f t="shared" ref="D134:E134" si="32">SUM(D135:D137)</f>
        <v>511037.23000000004</v>
      </c>
      <c r="E134" s="51">
        <f t="shared" si="32"/>
        <v>578187.53</v>
      </c>
      <c r="F134" s="52">
        <f t="shared" si="31"/>
        <v>113.1400015611387</v>
      </c>
    </row>
    <row r="135" spans="1:6" ht="12.75" customHeight="1" x14ac:dyDescent="0.2">
      <c r="A135" s="53">
        <v>6711</v>
      </c>
      <c r="B135" s="85" t="s">
        <v>315</v>
      </c>
      <c r="C135" s="50" t="s">
        <v>316</v>
      </c>
      <c r="D135" s="242">
        <v>498780.77</v>
      </c>
      <c r="E135" s="242">
        <v>575692.35</v>
      </c>
      <c r="F135" s="52">
        <f t="shared" si="31"/>
        <v>115.41991685044313</v>
      </c>
    </row>
    <row r="136" spans="1:6" ht="24" x14ac:dyDescent="0.2">
      <c r="A136" s="53">
        <v>6712</v>
      </c>
      <c r="B136" s="232" t="s">
        <v>317</v>
      </c>
      <c r="C136" s="50" t="s">
        <v>318</v>
      </c>
      <c r="D136" s="242">
        <v>12256.46</v>
      </c>
      <c r="E136" s="242">
        <v>2495.1799999999998</v>
      </c>
      <c r="F136" s="52">
        <f t="shared" si="31"/>
        <v>20.358080555070551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2238014.0599999996</v>
      </c>
      <c r="E151" s="51">
        <f t="shared" si="35"/>
        <v>2696360.4400000004</v>
      </c>
      <c r="F151" s="52">
        <f t="shared" si="31"/>
        <v>120.48004917359638</v>
      </c>
    </row>
    <row r="152" spans="1:6" ht="12.75" customHeight="1" x14ac:dyDescent="0.2">
      <c r="A152" s="53">
        <v>31</v>
      </c>
      <c r="B152" s="85" t="s">
        <v>348</v>
      </c>
      <c r="C152" s="50" t="s">
        <v>34</v>
      </c>
      <c r="D152" s="51">
        <f t="shared" ref="D152:E152" si="36">D153+D158+D159</f>
        <v>1746391.3699999999</v>
      </c>
      <c r="E152" s="51">
        <f t="shared" si="36"/>
        <v>2164460.16</v>
      </c>
      <c r="F152" s="52">
        <f t="shared" si="31"/>
        <v>123.93900915806748</v>
      </c>
    </row>
    <row r="153" spans="1:6" ht="12.75" customHeight="1" x14ac:dyDescent="0.2">
      <c r="A153" s="53">
        <v>311</v>
      </c>
      <c r="B153" s="85" t="s">
        <v>349</v>
      </c>
      <c r="C153" s="50" t="s">
        <v>350</v>
      </c>
      <c r="D153" s="51">
        <f t="shared" ref="D153:E153" si="37">SUM(D154:D157)</f>
        <v>1436804.2</v>
      </c>
      <c r="E153" s="51">
        <f t="shared" si="37"/>
        <v>1788406.43</v>
      </c>
      <c r="F153" s="52">
        <f t="shared" si="31"/>
        <v>124.4711304435218</v>
      </c>
    </row>
    <row r="154" spans="1:6" ht="12.75" customHeight="1" x14ac:dyDescent="0.2">
      <c r="A154" s="53">
        <v>3111</v>
      </c>
      <c r="B154" s="85" t="s">
        <v>351</v>
      </c>
      <c r="C154" s="50" t="s">
        <v>352</v>
      </c>
      <c r="D154" s="242">
        <v>1429362.77</v>
      </c>
      <c r="E154" s="242">
        <v>1778595.13</v>
      </c>
      <c r="F154" s="52">
        <f t="shared" si="31"/>
        <v>124.43273095744615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7441.43</v>
      </c>
      <c r="E156" s="242">
        <v>8813.73</v>
      </c>
      <c r="F156" s="52">
        <f t="shared" si="31"/>
        <v>118.44134796672144</v>
      </c>
    </row>
    <row r="157" spans="1:6" ht="12.75" customHeight="1" x14ac:dyDescent="0.2">
      <c r="A157" s="53">
        <v>3114</v>
      </c>
      <c r="B157" s="85" t="s">
        <v>357</v>
      </c>
      <c r="C157" s="50" t="s">
        <v>358</v>
      </c>
      <c r="D157" s="242">
        <v>0</v>
      </c>
      <c r="E157" s="242">
        <v>997.57</v>
      </c>
      <c r="F157" s="52" t="str">
        <f t="shared" si="31"/>
        <v>-</v>
      </c>
    </row>
    <row r="158" spans="1:6" ht="12.75" customHeight="1" x14ac:dyDescent="0.2">
      <c r="A158" s="53">
        <v>312</v>
      </c>
      <c r="B158" s="85" t="s">
        <v>359</v>
      </c>
      <c r="C158" s="50" t="s">
        <v>360</v>
      </c>
      <c r="D158" s="242">
        <v>72347.64</v>
      </c>
      <c r="E158" s="242">
        <v>81562.080000000002</v>
      </c>
      <c r="F158" s="52">
        <f t="shared" si="31"/>
        <v>112.73633804779257</v>
      </c>
    </row>
    <row r="159" spans="1:6" ht="12.75" customHeight="1" x14ac:dyDescent="0.2">
      <c r="A159" s="53">
        <v>313</v>
      </c>
      <c r="B159" s="85" t="s">
        <v>361</v>
      </c>
      <c r="C159" s="50" t="s">
        <v>362</v>
      </c>
      <c r="D159" s="51">
        <f t="shared" ref="D159:E159" si="38">SUM(D160:D162)</f>
        <v>237239.53</v>
      </c>
      <c r="E159" s="51">
        <f t="shared" si="38"/>
        <v>294491.64999999997</v>
      </c>
      <c r="F159" s="52">
        <f t="shared" si="31"/>
        <v>124.13262241752037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237239.53</v>
      </c>
      <c r="E161" s="242">
        <v>294320.65999999997</v>
      </c>
      <c r="F161" s="52">
        <f t="shared" si="31"/>
        <v>124.06054758243702</v>
      </c>
    </row>
    <row r="162" spans="1:6" ht="12.75" customHeight="1" x14ac:dyDescent="0.2">
      <c r="A162" s="53">
        <v>3133</v>
      </c>
      <c r="B162" s="85" t="s">
        <v>366</v>
      </c>
      <c r="C162" s="50" t="s">
        <v>367</v>
      </c>
      <c r="D162" s="242">
        <v>0</v>
      </c>
      <c r="E162" s="242">
        <v>170.99</v>
      </c>
      <c r="F162" s="52" t="str">
        <f t="shared" si="31"/>
        <v>-</v>
      </c>
    </row>
    <row r="163" spans="1:6" ht="12.75" customHeight="1" x14ac:dyDescent="0.2">
      <c r="A163" s="53">
        <v>32</v>
      </c>
      <c r="B163" s="85" t="s">
        <v>368</v>
      </c>
      <c r="C163" s="50" t="s">
        <v>369</v>
      </c>
      <c r="D163" s="51">
        <f t="shared" ref="D163:E163" si="39">D164+D169+D177+D187+D188</f>
        <v>402123.49</v>
      </c>
      <c r="E163" s="51">
        <f t="shared" si="39"/>
        <v>467635.84999999992</v>
      </c>
      <c r="F163" s="52">
        <f t="shared" si="31"/>
        <v>116.29160236324417</v>
      </c>
    </row>
    <row r="164" spans="1:6" ht="12.75" customHeight="1" x14ac:dyDescent="0.2">
      <c r="A164" s="53">
        <v>321</v>
      </c>
      <c r="B164" s="85" t="s">
        <v>370</v>
      </c>
      <c r="C164" s="50" t="s">
        <v>371</v>
      </c>
      <c r="D164" s="51">
        <f t="shared" ref="D164:E164" si="40">SUM(D165:D168)</f>
        <v>52567.65</v>
      </c>
      <c r="E164" s="51">
        <f t="shared" si="40"/>
        <v>58501.329999999994</v>
      </c>
      <c r="F164" s="52">
        <f t="shared" si="31"/>
        <v>111.28770260797276</v>
      </c>
    </row>
    <row r="165" spans="1:6" ht="12.75" customHeight="1" x14ac:dyDescent="0.2">
      <c r="A165" s="53">
        <v>3211</v>
      </c>
      <c r="B165" s="85" t="s">
        <v>372</v>
      </c>
      <c r="C165" s="50" t="s">
        <v>373</v>
      </c>
      <c r="D165" s="242">
        <v>8482.5300000000007</v>
      </c>
      <c r="E165" s="242">
        <v>11048.7</v>
      </c>
      <c r="F165" s="52">
        <f t="shared" si="31"/>
        <v>130.25241290039645</v>
      </c>
    </row>
    <row r="166" spans="1:6" ht="12.75" customHeight="1" x14ac:dyDescent="0.2">
      <c r="A166" s="53">
        <v>3212</v>
      </c>
      <c r="B166" s="85" t="s">
        <v>374</v>
      </c>
      <c r="C166" s="50" t="s">
        <v>375</v>
      </c>
      <c r="D166" s="242">
        <v>43049.62</v>
      </c>
      <c r="E166" s="242">
        <v>43574.7</v>
      </c>
      <c r="F166" s="52">
        <f t="shared" si="31"/>
        <v>101.2197087918546</v>
      </c>
    </row>
    <row r="167" spans="1:6" ht="12.75" customHeight="1" x14ac:dyDescent="0.2">
      <c r="A167" s="53">
        <v>3213</v>
      </c>
      <c r="B167" s="85" t="s">
        <v>376</v>
      </c>
      <c r="C167" s="50" t="s">
        <v>377</v>
      </c>
      <c r="D167" s="242">
        <v>923.5</v>
      </c>
      <c r="E167" s="242">
        <v>3275.57</v>
      </c>
      <c r="F167" s="52">
        <f t="shared" si="31"/>
        <v>354.69085002707095</v>
      </c>
    </row>
    <row r="168" spans="1:6" ht="12.75" customHeight="1" x14ac:dyDescent="0.2">
      <c r="A168" s="53">
        <v>3214</v>
      </c>
      <c r="B168" s="85" t="s">
        <v>378</v>
      </c>
      <c r="C168" s="50" t="s">
        <v>379</v>
      </c>
      <c r="D168" s="242">
        <v>112</v>
      </c>
      <c r="E168" s="242">
        <v>602.36</v>
      </c>
      <c r="F168" s="52">
        <f t="shared" si="31"/>
        <v>537.82142857142856</v>
      </c>
    </row>
    <row r="169" spans="1:6" ht="12.75" customHeight="1" x14ac:dyDescent="0.2">
      <c r="A169" s="53">
        <v>322</v>
      </c>
      <c r="B169" s="85" t="s">
        <v>380</v>
      </c>
      <c r="C169" s="50" t="s">
        <v>381</v>
      </c>
      <c r="D169" s="51">
        <f t="shared" ref="D169:E169" si="41">SUM(D170:D176)</f>
        <v>237245.5</v>
      </c>
      <c r="E169" s="51">
        <f t="shared" si="41"/>
        <v>233088.46</v>
      </c>
      <c r="F169" s="52">
        <f t="shared" si="31"/>
        <v>98.247789736791631</v>
      </c>
    </row>
    <row r="170" spans="1:6" ht="12.75" customHeight="1" x14ac:dyDescent="0.2">
      <c r="A170" s="53">
        <v>3221</v>
      </c>
      <c r="B170" s="85" t="s">
        <v>382</v>
      </c>
      <c r="C170" s="50" t="s">
        <v>383</v>
      </c>
      <c r="D170" s="242">
        <v>13627.03</v>
      </c>
      <c r="E170" s="242">
        <v>18646.259999999998</v>
      </c>
      <c r="F170" s="52">
        <f t="shared" si="31"/>
        <v>136.83289755728137</v>
      </c>
    </row>
    <row r="171" spans="1:6" ht="12.75" customHeight="1" x14ac:dyDescent="0.2">
      <c r="A171" s="53">
        <v>3222</v>
      </c>
      <c r="B171" s="85" t="s">
        <v>384</v>
      </c>
      <c r="C171" s="50" t="s">
        <v>385</v>
      </c>
      <c r="D171" s="242">
        <v>136193.62</v>
      </c>
      <c r="E171" s="242">
        <v>129394.09</v>
      </c>
      <c r="F171" s="52">
        <f t="shared" si="31"/>
        <v>95.007453359415805</v>
      </c>
    </row>
    <row r="172" spans="1:6" ht="12.75" customHeight="1" x14ac:dyDescent="0.2">
      <c r="A172" s="53">
        <v>3223</v>
      </c>
      <c r="B172" s="85" t="s">
        <v>386</v>
      </c>
      <c r="C172" s="50" t="s">
        <v>387</v>
      </c>
      <c r="D172" s="242">
        <v>78679.8</v>
      </c>
      <c r="E172" s="242">
        <v>78469.33</v>
      </c>
      <c r="F172" s="52">
        <f t="shared" si="31"/>
        <v>99.732498049054513</v>
      </c>
    </row>
    <row r="173" spans="1:6" ht="12.75" customHeight="1" x14ac:dyDescent="0.2">
      <c r="A173" s="53">
        <v>3224</v>
      </c>
      <c r="B173" s="85" t="s">
        <v>388</v>
      </c>
      <c r="C173" s="50" t="s">
        <v>389</v>
      </c>
      <c r="D173" s="242">
        <v>4491.6899999999996</v>
      </c>
      <c r="E173" s="242">
        <v>4921.16</v>
      </c>
      <c r="F173" s="52">
        <f t="shared" si="31"/>
        <v>109.56143456026575</v>
      </c>
    </row>
    <row r="174" spans="1:6" ht="12.75" customHeight="1" x14ac:dyDescent="0.2">
      <c r="A174" s="53">
        <v>3225</v>
      </c>
      <c r="B174" s="85" t="s">
        <v>390</v>
      </c>
      <c r="C174" s="50" t="s">
        <v>391</v>
      </c>
      <c r="D174" s="242">
        <v>2641.36</v>
      </c>
      <c r="E174" s="242">
        <v>576.57000000000005</v>
      </c>
      <c r="F174" s="52">
        <f t="shared" si="31"/>
        <v>21.828527728140049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1612</v>
      </c>
      <c r="E176" s="242">
        <v>1081.05</v>
      </c>
      <c r="F176" s="52">
        <f t="shared" si="31"/>
        <v>67.062655086848636</v>
      </c>
    </row>
    <row r="177" spans="1:6" ht="12.75" customHeight="1" x14ac:dyDescent="0.2">
      <c r="A177" s="53">
        <v>323</v>
      </c>
      <c r="B177" s="85" t="s">
        <v>396</v>
      </c>
      <c r="C177" s="50" t="s">
        <v>397</v>
      </c>
      <c r="D177" s="51">
        <f t="shared" ref="D177:E177" si="42">SUM(D178:D186)</f>
        <v>98394.739999999991</v>
      </c>
      <c r="E177" s="51">
        <f t="shared" si="42"/>
        <v>160614.38999999998</v>
      </c>
      <c r="F177" s="52">
        <f t="shared" si="31"/>
        <v>163.23473185660126</v>
      </c>
    </row>
    <row r="178" spans="1:6" ht="12.75" customHeight="1" x14ac:dyDescent="0.2">
      <c r="A178" s="53">
        <v>3231</v>
      </c>
      <c r="B178" s="85" t="s">
        <v>398</v>
      </c>
      <c r="C178" s="50" t="s">
        <v>399</v>
      </c>
      <c r="D178" s="242">
        <v>12341.27</v>
      </c>
      <c r="E178" s="242">
        <v>8140.45</v>
      </c>
      <c r="F178" s="52">
        <f t="shared" si="31"/>
        <v>65.961201723971669</v>
      </c>
    </row>
    <row r="179" spans="1:6" ht="12.75" customHeight="1" x14ac:dyDescent="0.2">
      <c r="A179" s="53">
        <v>3232</v>
      </c>
      <c r="B179" s="85" t="s">
        <v>400</v>
      </c>
      <c r="C179" s="50" t="s">
        <v>401</v>
      </c>
      <c r="D179" s="242">
        <v>31740.49</v>
      </c>
      <c r="E179" s="242">
        <v>87669.09</v>
      </c>
      <c r="F179" s="52">
        <f t="shared" si="31"/>
        <v>276.20584937409598</v>
      </c>
    </row>
    <row r="180" spans="1:6" ht="12.75" customHeight="1" x14ac:dyDescent="0.2">
      <c r="A180" s="53">
        <v>3233</v>
      </c>
      <c r="B180" s="85" t="s">
        <v>402</v>
      </c>
      <c r="C180" s="50" t="s">
        <v>403</v>
      </c>
      <c r="D180" s="242">
        <v>327.44</v>
      </c>
      <c r="E180" s="242">
        <v>1044.32</v>
      </c>
      <c r="F180" s="52">
        <f t="shared" si="31"/>
        <v>318.93476667481065</v>
      </c>
    </row>
    <row r="181" spans="1:6" ht="12.75" customHeight="1" x14ac:dyDescent="0.2">
      <c r="A181" s="53">
        <v>3234</v>
      </c>
      <c r="B181" s="85" t="s">
        <v>404</v>
      </c>
      <c r="C181" s="50" t="s">
        <v>405</v>
      </c>
      <c r="D181" s="242">
        <v>12215.28</v>
      </c>
      <c r="E181" s="242">
        <v>11668.97</v>
      </c>
      <c r="F181" s="52">
        <f t="shared" si="31"/>
        <v>95.52765061464001</v>
      </c>
    </row>
    <row r="182" spans="1:6" ht="12.75" customHeight="1" x14ac:dyDescent="0.2">
      <c r="A182" s="53">
        <v>3235</v>
      </c>
      <c r="B182" s="85" t="s">
        <v>406</v>
      </c>
      <c r="C182" s="50" t="s">
        <v>407</v>
      </c>
      <c r="D182" s="242">
        <v>6736.2</v>
      </c>
      <c r="E182" s="242">
        <v>7576.23</v>
      </c>
      <c r="F182" s="52">
        <f t="shared" si="31"/>
        <v>112.47038389596509</v>
      </c>
    </row>
    <row r="183" spans="1:6" ht="12.75" customHeight="1" x14ac:dyDescent="0.2">
      <c r="A183" s="53">
        <v>3236</v>
      </c>
      <c r="B183" s="85" t="s">
        <v>408</v>
      </c>
      <c r="C183" s="50" t="s">
        <v>409</v>
      </c>
      <c r="D183" s="242">
        <v>4572.47</v>
      </c>
      <c r="E183" s="242">
        <v>4337.8999999999996</v>
      </c>
      <c r="F183" s="52">
        <f t="shared" si="31"/>
        <v>94.869949939529391</v>
      </c>
    </row>
    <row r="184" spans="1:6" ht="12.75" customHeight="1" x14ac:dyDescent="0.2">
      <c r="A184" s="53">
        <v>3237</v>
      </c>
      <c r="B184" s="85" t="s">
        <v>410</v>
      </c>
      <c r="C184" s="50" t="s">
        <v>411</v>
      </c>
      <c r="D184" s="242">
        <v>15957.83</v>
      </c>
      <c r="E184" s="242">
        <v>28812.799999999999</v>
      </c>
      <c r="F184" s="52">
        <f t="shared" si="31"/>
        <v>180.55587758485959</v>
      </c>
    </row>
    <row r="185" spans="1:6" ht="12.75" customHeight="1" x14ac:dyDescent="0.2">
      <c r="A185" s="53">
        <v>3238</v>
      </c>
      <c r="B185" s="85" t="s">
        <v>412</v>
      </c>
      <c r="C185" s="50" t="s">
        <v>413</v>
      </c>
      <c r="D185" s="242">
        <v>7124.92</v>
      </c>
      <c r="E185" s="242">
        <v>7261.96</v>
      </c>
      <c r="F185" s="52">
        <f t="shared" si="31"/>
        <v>101.92339001701072</v>
      </c>
    </row>
    <row r="186" spans="1:6" ht="12.75" customHeight="1" x14ac:dyDescent="0.2">
      <c r="A186" s="53">
        <v>3239</v>
      </c>
      <c r="B186" s="85" t="s">
        <v>414</v>
      </c>
      <c r="C186" s="50" t="s">
        <v>415</v>
      </c>
      <c r="D186" s="242">
        <v>7378.84</v>
      </c>
      <c r="E186" s="242">
        <v>4102.67</v>
      </c>
      <c r="F186" s="52">
        <f t="shared" si="31"/>
        <v>55.600473787207747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13915.6</v>
      </c>
      <c r="E188" s="51">
        <f t="shared" si="43"/>
        <v>15431.669999999998</v>
      </c>
      <c r="F188" s="52">
        <f t="shared" si="31"/>
        <v>110.89475121446432</v>
      </c>
    </row>
    <row r="189" spans="1:6" ht="12.75" customHeight="1" x14ac:dyDescent="0.2">
      <c r="A189" s="53">
        <v>3291</v>
      </c>
      <c r="B189" s="232" t="s">
        <v>420</v>
      </c>
      <c r="C189" s="50" t="s">
        <v>421</v>
      </c>
      <c r="D189" s="242">
        <v>1815.75</v>
      </c>
      <c r="E189" s="242">
        <v>3009.04</v>
      </c>
      <c r="F189" s="52">
        <f t="shared" si="31"/>
        <v>165.71884896048465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317.20999999999998</v>
      </c>
      <c r="E191" s="242">
        <v>86.8</v>
      </c>
      <c r="F191" s="52">
        <f t="shared" si="31"/>
        <v>27.363576179817787</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3436.59</v>
      </c>
      <c r="E193" s="242">
        <v>1265.82</v>
      </c>
      <c r="F193" s="52">
        <f t="shared" si="31"/>
        <v>36.833605405358213</v>
      </c>
    </row>
    <row r="194" spans="1:6" ht="12.75" customHeight="1" x14ac:dyDescent="0.2">
      <c r="A194" s="53" t="s">
        <v>430</v>
      </c>
      <c r="B194" s="85" t="s">
        <v>431</v>
      </c>
      <c r="C194" s="50" t="s">
        <v>430</v>
      </c>
      <c r="D194" s="242">
        <v>0</v>
      </c>
      <c r="E194" s="242">
        <v>5670.89</v>
      </c>
      <c r="F194" s="52" t="str">
        <f t="shared" si="31"/>
        <v>-</v>
      </c>
    </row>
    <row r="195" spans="1:6" ht="12.75" customHeight="1" x14ac:dyDescent="0.2">
      <c r="A195" s="53">
        <v>3299</v>
      </c>
      <c r="B195" s="85" t="s">
        <v>432</v>
      </c>
      <c r="C195" s="50" t="s">
        <v>433</v>
      </c>
      <c r="D195" s="242">
        <v>8182.96</v>
      </c>
      <c r="E195" s="242">
        <v>5236.03</v>
      </c>
      <c r="F195" s="52">
        <f t="shared" si="31"/>
        <v>63.986992481938074</v>
      </c>
    </row>
    <row r="196" spans="1:6" ht="12.75" customHeight="1" x14ac:dyDescent="0.2">
      <c r="A196" s="53">
        <v>34</v>
      </c>
      <c r="B196" s="232" t="s">
        <v>434</v>
      </c>
      <c r="C196" s="50" t="s">
        <v>435</v>
      </c>
      <c r="D196" s="51">
        <f t="shared" ref="D196:E196" si="44">D197+D202+D210</f>
        <v>1830.57</v>
      </c>
      <c r="E196" s="51">
        <f t="shared" si="44"/>
        <v>8479.92</v>
      </c>
      <c r="F196" s="52">
        <f t="shared" si="31"/>
        <v>463.2393189006703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1830.57</v>
      </c>
      <c r="E210" s="51">
        <f t="shared" si="47"/>
        <v>8479.92</v>
      </c>
      <c r="F210" s="52">
        <f t="shared" si="31"/>
        <v>463.2393189006703</v>
      </c>
    </row>
    <row r="211" spans="1:6" ht="12.75" customHeight="1" x14ac:dyDescent="0.2">
      <c r="A211" s="53">
        <v>3431</v>
      </c>
      <c r="B211" s="232" t="s">
        <v>464</v>
      </c>
      <c r="C211" s="50" t="s">
        <v>465</v>
      </c>
      <c r="D211" s="242">
        <v>1812.74</v>
      </c>
      <c r="E211" s="242">
        <v>2645.8</v>
      </c>
      <c r="F211" s="52">
        <f t="shared" si="31"/>
        <v>145.95584584661893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17.829999999999998</v>
      </c>
      <c r="E213" s="242">
        <v>5834.12</v>
      </c>
      <c r="F213" s="52" t="str">
        <f t="shared" si="31"/>
        <v>&gt;&gt;100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86061.42</v>
      </c>
      <c r="E252" s="51">
        <f t="shared" si="63"/>
        <v>53227.31</v>
      </c>
      <c r="F252" s="52">
        <f t="shared" ref="F252:F258" si="64">IF(D252&lt;&gt;0,IF(E252/D252&gt;=100,"&gt;&gt;100",E252/D252*100),"-")</f>
        <v>61.848049915978606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86061.42</v>
      </c>
      <c r="E259" s="51">
        <f t="shared" si="66"/>
        <v>53227.31</v>
      </c>
      <c r="F259" s="52">
        <f t="shared" ref="F259:F262" si="67">IF(D259&lt;&gt;0,IF(E259/D259&gt;=100,"&gt;&gt;100",E259/D259*100),"-")</f>
        <v>61.848049915978606</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86061.42</v>
      </c>
      <c r="E261" s="242">
        <v>53227.31</v>
      </c>
      <c r="F261" s="52">
        <f t="shared" si="67"/>
        <v>61.848049915978606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1607.21</v>
      </c>
      <c r="E263" s="51">
        <f t="shared" si="68"/>
        <v>2557.1999999999998</v>
      </c>
      <c r="F263" s="52">
        <f t="shared" ref="F263:F267" si="69">IF(D263&lt;&gt;0,IF(E263/D263&gt;=100,"&gt;&gt;100",E263/D263*100),"-")</f>
        <v>159.10801948718586</v>
      </c>
    </row>
    <row r="264" spans="1:6" ht="12.75" customHeight="1" x14ac:dyDescent="0.2">
      <c r="A264" s="53">
        <v>381</v>
      </c>
      <c r="B264" s="85" t="s">
        <v>566</v>
      </c>
      <c r="C264" s="50" t="s">
        <v>567</v>
      </c>
      <c r="D264" s="51">
        <f t="shared" ref="D264:E264" si="70">SUM(D265:D267)</f>
        <v>1607.21</v>
      </c>
      <c r="E264" s="51">
        <f t="shared" si="70"/>
        <v>2557.1999999999998</v>
      </c>
      <c r="F264" s="52">
        <f t="shared" si="69"/>
        <v>159.10801948718586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1607.21</v>
      </c>
      <c r="E266" s="242">
        <v>2557.1999999999998</v>
      </c>
      <c r="F266" s="52">
        <f t="shared" si="69"/>
        <v>159.10801948718586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2238014.0599999996</v>
      </c>
      <c r="E289" s="51">
        <f t="shared" si="79"/>
        <v>2696360.4400000004</v>
      </c>
      <c r="F289" s="52">
        <f t="shared" si="76"/>
        <v>120.48004917359638</v>
      </c>
    </row>
    <row r="290" spans="1:6" ht="12.75" customHeight="1" x14ac:dyDescent="0.2">
      <c r="A290" s="53" t="s">
        <v>607</v>
      </c>
      <c r="B290" s="85" t="s">
        <v>618</v>
      </c>
      <c r="C290" s="50" t="s">
        <v>619</v>
      </c>
      <c r="D290" s="51">
        <f>IF(D6&gt;=D289,D6-D289,0)</f>
        <v>77781.360000000335</v>
      </c>
      <c r="E290" s="51">
        <f>IF(E6&gt;=E289,E6-E289,0)</f>
        <v>114561.77999999933</v>
      </c>
      <c r="F290" s="52">
        <f t="shared" si="76"/>
        <v>147.28693352751719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91341.06</v>
      </c>
      <c r="E292" s="242">
        <v>169122.42</v>
      </c>
      <c r="F292" s="52">
        <f t="shared" si="76"/>
        <v>185.15486901509576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7240.71</v>
      </c>
      <c r="E294" s="242">
        <v>6959.22</v>
      </c>
      <c r="F294" s="52">
        <f t="shared" si="76"/>
        <v>96.112397817341119</v>
      </c>
    </row>
    <row r="295" spans="1:6" ht="24" x14ac:dyDescent="0.2">
      <c r="A295" s="53">
        <v>9661</v>
      </c>
      <c r="B295" s="85" t="s">
        <v>628</v>
      </c>
      <c r="C295" s="50" t="s">
        <v>629</v>
      </c>
      <c r="D295" s="242">
        <v>3405.05</v>
      </c>
      <c r="E295" s="242">
        <v>4722.82</v>
      </c>
      <c r="F295" s="52">
        <f t="shared" si="76"/>
        <v>138.70045961145942</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916.8</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916.8</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916.8</v>
      </c>
      <c r="F317" s="52" t="str">
        <f t="shared" si="81"/>
        <v>-</v>
      </c>
    </row>
    <row r="318" spans="1:6" ht="12.75" customHeight="1" x14ac:dyDescent="0.2">
      <c r="A318" s="53">
        <v>7221</v>
      </c>
      <c r="B318" s="85" t="s">
        <v>673</v>
      </c>
      <c r="C318" s="50" t="s">
        <v>674</v>
      </c>
      <c r="D318" s="242">
        <v>0</v>
      </c>
      <c r="E318" s="242">
        <v>916.8</v>
      </c>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41315.770000000004</v>
      </c>
      <c r="E350" s="51">
        <f t="shared" si="95"/>
        <v>62463.57</v>
      </c>
      <c r="F350" s="52">
        <f t="shared" si="81"/>
        <v>151.18578208756605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41315.770000000004</v>
      </c>
      <c r="E363" s="51">
        <f t="shared" si="99"/>
        <v>62463.57</v>
      </c>
      <c r="F363" s="52">
        <f t="shared" si="81"/>
        <v>151.18578208756605</v>
      </c>
    </row>
    <row r="364" spans="1:6" ht="12.75" customHeight="1" x14ac:dyDescent="0.2">
      <c r="A364" s="53">
        <v>421</v>
      </c>
      <c r="B364" s="85" t="s">
        <v>757</v>
      </c>
      <c r="C364" s="50" t="s">
        <v>758</v>
      </c>
      <c r="D364" s="51">
        <f t="shared" ref="D364:E364" si="100">SUM(D365:D368)</f>
        <v>0</v>
      </c>
      <c r="E364" s="51">
        <f t="shared" si="100"/>
        <v>9899.1</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9899.1</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11981.55</v>
      </c>
      <c r="E369" s="51">
        <f t="shared" si="101"/>
        <v>4959.25</v>
      </c>
      <c r="F369" s="52">
        <f t="shared" si="81"/>
        <v>41.390721567743746</v>
      </c>
    </row>
    <row r="370" spans="1:6" ht="12.75" customHeight="1" x14ac:dyDescent="0.2">
      <c r="A370" s="53">
        <v>4221</v>
      </c>
      <c r="B370" s="85" t="s">
        <v>673</v>
      </c>
      <c r="C370" s="50" t="s">
        <v>765</v>
      </c>
      <c r="D370" s="242">
        <v>854.05</v>
      </c>
      <c r="E370" s="242">
        <v>3946.29</v>
      </c>
      <c r="F370" s="52">
        <f t="shared" si="81"/>
        <v>462.06779462560741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155.96</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11127.5</v>
      </c>
      <c r="E376" s="242">
        <v>857</v>
      </c>
      <c r="F376" s="52">
        <f t="shared" si="81"/>
        <v>7.7016400808807006</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29316.74</v>
      </c>
      <c r="E383" s="51">
        <f t="shared" si="103"/>
        <v>47605.22</v>
      </c>
      <c r="F383" s="52">
        <f t="shared" si="81"/>
        <v>162.38237948694157</v>
      </c>
    </row>
    <row r="384" spans="1:6" ht="12.75" customHeight="1" x14ac:dyDescent="0.2">
      <c r="A384" s="53">
        <v>4241</v>
      </c>
      <c r="B384" s="85" t="s">
        <v>782</v>
      </c>
      <c r="C384" s="50" t="s">
        <v>783</v>
      </c>
      <c r="D384" s="242">
        <v>29316.74</v>
      </c>
      <c r="E384" s="242">
        <v>47605.22</v>
      </c>
      <c r="F384" s="52">
        <f t="shared" si="81"/>
        <v>162.38237948694157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17.48</v>
      </c>
      <c r="E388" s="51">
        <f t="shared" si="104"/>
        <v>0</v>
      </c>
      <c r="F388" s="52">
        <f t="shared" si="81"/>
        <v>0</v>
      </c>
    </row>
    <row r="389" spans="1:6" ht="12.75" customHeight="1" x14ac:dyDescent="0.2">
      <c r="A389" s="53">
        <v>4251</v>
      </c>
      <c r="B389" s="85" t="s">
        <v>789</v>
      </c>
      <c r="C389" s="50" t="s">
        <v>790</v>
      </c>
      <c r="D389" s="242">
        <v>17.48</v>
      </c>
      <c r="E389" s="242"/>
      <c r="F389" s="52">
        <f t="shared" si="81"/>
        <v>0</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41315.770000000004</v>
      </c>
      <c r="E408" s="51">
        <f t="shared" si="111"/>
        <v>61546.77</v>
      </c>
      <c r="F408" s="52">
        <f t="shared" si="81"/>
        <v>148.9667746722377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41315.769999999997</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2315795.42</v>
      </c>
      <c r="E412" s="51">
        <f>E6+E298</f>
        <v>2811839.0199999996</v>
      </c>
      <c r="F412" s="52">
        <f t="shared" si="81"/>
        <v>121.42000954471183</v>
      </c>
    </row>
    <row r="413" spans="1:6" ht="12.75" customHeight="1" x14ac:dyDescent="0.2">
      <c r="A413" s="53" t="s">
        <v>607</v>
      </c>
      <c r="B413" s="85" t="s">
        <v>830</v>
      </c>
      <c r="C413" s="50" t="s">
        <v>831</v>
      </c>
      <c r="D413" s="51">
        <f t="shared" ref="D413:E413" si="112">D289+D350</f>
        <v>2279329.8299999996</v>
      </c>
      <c r="E413" s="51">
        <f t="shared" si="112"/>
        <v>2758824.0100000002</v>
      </c>
      <c r="F413" s="52">
        <f t="shared" si="81"/>
        <v>121.03662987642296</v>
      </c>
    </row>
    <row r="414" spans="1:6" ht="12.75" customHeight="1" x14ac:dyDescent="0.2">
      <c r="A414" s="53" t="s">
        <v>607</v>
      </c>
      <c r="B414" s="85" t="s">
        <v>832</v>
      </c>
      <c r="C414" s="50" t="s">
        <v>833</v>
      </c>
      <c r="D414" s="51">
        <f t="shared" ref="D414:E414" si="113">IF(D412&gt;=D413,D412-D413,0)</f>
        <v>36465.590000000317</v>
      </c>
      <c r="E414" s="51">
        <f t="shared" si="113"/>
        <v>53015.009999999311</v>
      </c>
      <c r="F414" s="52">
        <f t="shared" si="81"/>
        <v>145.38366169311632</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91341.06</v>
      </c>
      <c r="E416" s="51">
        <f t="shared" si="115"/>
        <v>127806.65000000002</v>
      </c>
      <c r="F416" s="52">
        <f t="shared" si="81"/>
        <v>139.92245108607239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7240.71</v>
      </c>
      <c r="E418" s="62">
        <f t="shared" si="117"/>
        <v>6959.22</v>
      </c>
      <c r="F418" s="57">
        <f t="shared" si="81"/>
        <v>96.112397817341119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2315795.42</v>
      </c>
      <c r="E639" s="51">
        <f t="shared" si="180"/>
        <v>2811839.0199999996</v>
      </c>
      <c r="F639" s="52">
        <f t="shared" si="119"/>
        <v>121.42000954471183</v>
      </c>
    </row>
    <row r="640" spans="1:6" ht="12.75" customHeight="1" x14ac:dyDescent="0.2">
      <c r="A640" s="53" t="s">
        <v>607</v>
      </c>
      <c r="B640" s="85" t="s">
        <v>1276</v>
      </c>
      <c r="C640" s="50" t="s">
        <v>1277</v>
      </c>
      <c r="D640" s="51">
        <f t="shared" ref="D640:E640" si="181">D413+D528</f>
        <v>2279329.8299999996</v>
      </c>
      <c r="E640" s="51">
        <f t="shared" si="181"/>
        <v>2758824.0100000002</v>
      </c>
      <c r="F640" s="52">
        <f t="shared" si="119"/>
        <v>121.03662987642296</v>
      </c>
    </row>
    <row r="641" spans="1:6" ht="12.75" customHeight="1" x14ac:dyDescent="0.2">
      <c r="A641" s="53" t="s">
        <v>607</v>
      </c>
      <c r="B641" s="85" t="s">
        <v>1278</v>
      </c>
      <c r="C641" s="50" t="s">
        <v>1279</v>
      </c>
      <c r="D641" s="51">
        <f t="shared" ref="D641:E641" si="182">IF(D639&gt;=D640,D639-D640,0)</f>
        <v>36465.590000000317</v>
      </c>
      <c r="E641" s="51">
        <f t="shared" si="182"/>
        <v>53015.009999999311</v>
      </c>
      <c r="F641" s="52">
        <f t="shared" si="119"/>
        <v>145.38366169311632</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91341.06</v>
      </c>
      <c r="E643" s="51">
        <f t="shared" si="184"/>
        <v>127806.65000000002</v>
      </c>
      <c r="F643" s="52">
        <f t="shared" si="119"/>
        <v>139.92245108607239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127806.65000000031</v>
      </c>
      <c r="E645" s="51">
        <f t="shared" si="186"/>
        <v>180821.65999999933</v>
      </c>
      <c r="F645" s="52">
        <f t="shared" si="119"/>
        <v>141.4806350060806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163724.32</v>
      </c>
      <c r="E647" s="243">
        <v>188486.41</v>
      </c>
      <c r="F647" s="57">
        <f t="shared" si="119"/>
        <v>115.12425887614009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97409.65</v>
      </c>
      <c r="E649" s="242">
        <v>180961.44</v>
      </c>
      <c r="F649" s="52">
        <f t="shared" ref="F649:F724" si="188">IF(D649&lt;&gt;0,IF(E649/D649&gt;=100,"&gt;&gt;100",E649/D649*100),"-")</f>
        <v>185.77362715090345</v>
      </c>
    </row>
    <row r="650" spans="1:6" ht="12.75" customHeight="1" x14ac:dyDescent="0.2">
      <c r="A650" s="53" t="s">
        <v>1295</v>
      </c>
      <c r="B650" s="85" t="s">
        <v>1296</v>
      </c>
      <c r="C650" s="50" t="s">
        <v>1295</v>
      </c>
      <c r="D650" s="242">
        <v>825416.85</v>
      </c>
      <c r="E650" s="242">
        <v>994422.53</v>
      </c>
      <c r="F650" s="52">
        <f t="shared" si="188"/>
        <v>120.47519141388985</v>
      </c>
    </row>
    <row r="651" spans="1:6" ht="12.75" customHeight="1" x14ac:dyDescent="0.2">
      <c r="A651" s="53" t="s">
        <v>1297</v>
      </c>
      <c r="B651" s="85" t="s">
        <v>1298</v>
      </c>
      <c r="C651" s="50" t="s">
        <v>1297</v>
      </c>
      <c r="D651" s="242">
        <v>741865.06</v>
      </c>
      <c r="E651" s="242">
        <v>891290.27</v>
      </c>
      <c r="F651" s="52">
        <f t="shared" si="188"/>
        <v>120.1418314538226</v>
      </c>
    </row>
    <row r="652" spans="1:6" ht="24" x14ac:dyDescent="0.2">
      <c r="A652" s="53">
        <v>11</v>
      </c>
      <c r="B652" s="85" t="s">
        <v>1299</v>
      </c>
      <c r="C652" s="50" t="s">
        <v>1300</v>
      </c>
      <c r="D652" s="51">
        <f t="shared" ref="D652:E652" si="189">+D649+D650-D651</f>
        <v>180961.43999999994</v>
      </c>
      <c r="E652" s="51">
        <f t="shared" si="189"/>
        <v>284093.69999999995</v>
      </c>
      <c r="F652" s="52">
        <f t="shared" si="188"/>
        <v>156.99129052023463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98</v>
      </c>
      <c r="E654" s="262">
        <v>84</v>
      </c>
      <c r="F654" s="52">
        <f t="shared" si="188"/>
        <v>85.714285714285708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34</v>
      </c>
      <c r="E656" s="262">
        <v>41</v>
      </c>
      <c r="F656" s="52">
        <f t="shared" si="188"/>
        <v>120.58823529411764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1622934.9</v>
      </c>
      <c r="E675" s="242">
        <v>1972469.28</v>
      </c>
      <c r="F675" s="52">
        <f t="shared" si="188"/>
        <v>121.53717810862285</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7786.17</v>
      </c>
      <c r="E677" s="242">
        <v>81755.259999999995</v>
      </c>
      <c r="F677" s="52">
        <f t="shared" si="188"/>
        <v>1050.0061005603525</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77423.11</v>
      </c>
      <c r="E710" s="242">
        <v>72696.12</v>
      </c>
      <c r="F710" s="52">
        <f t="shared" si="188"/>
        <v>93.894600720637541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1596.34</v>
      </c>
      <c r="E712" s="242">
        <v>3485.91</v>
      </c>
      <c r="F712" s="52">
        <f t="shared" si="188"/>
        <v>218.36889384466969</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841.62</v>
      </c>
      <c r="E716" s="242">
        <v>2342.3000000000002</v>
      </c>
      <c r="F716" s="52">
        <f t="shared" si="188"/>
        <v>278.3085002732825</v>
      </c>
    </row>
    <row r="717" spans="1:6" ht="12.75" customHeight="1" x14ac:dyDescent="0.2">
      <c r="A717" s="53">
        <v>31215</v>
      </c>
      <c r="B717" s="85" t="s">
        <v>1412</v>
      </c>
      <c r="C717" s="50" t="s">
        <v>1413</v>
      </c>
      <c r="D717" s="242">
        <v>4400.6499999999996</v>
      </c>
      <c r="E717" s="242">
        <v>1876.12</v>
      </c>
      <c r="F717" s="52">
        <f t="shared" si="188"/>
        <v>42.632792882869573</v>
      </c>
    </row>
    <row r="718" spans="1:6" ht="12.75" customHeight="1" x14ac:dyDescent="0.2">
      <c r="A718" s="53">
        <v>32121</v>
      </c>
      <c r="B718" s="85" t="s">
        <v>1414</v>
      </c>
      <c r="C718" s="50" t="s">
        <v>1415</v>
      </c>
      <c r="D718" s="242">
        <v>43049.62</v>
      </c>
      <c r="E718" s="242">
        <v>43574.7</v>
      </c>
      <c r="F718" s="52">
        <f t="shared" si="188"/>
        <v>101.2197087918546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3750.18</v>
      </c>
      <c r="E720" s="242">
        <v>3463.97</v>
      </c>
      <c r="F720" s="52">
        <f t="shared" si="188"/>
        <v>92.368099664549433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5552.69</v>
      </c>
      <c r="E722" s="242">
        <v>10618.52</v>
      </c>
      <c r="F722" s="52">
        <f t="shared" si="188"/>
        <v>191.23199746429211</v>
      </c>
    </row>
    <row r="723" spans="1:6" ht="12.75" customHeight="1" x14ac:dyDescent="0.2">
      <c r="A723" s="53" t="s">
        <v>1424</v>
      </c>
      <c r="B723" s="85" t="s">
        <v>1425</v>
      </c>
      <c r="C723" s="50" t="s">
        <v>1424</v>
      </c>
      <c r="D723" s="242">
        <v>6950.65</v>
      </c>
      <c r="E723" s="242">
        <v>1963.78</v>
      </c>
      <c r="F723" s="52">
        <f t="shared" si="188"/>
        <v>28.253184953925174</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1815.75</v>
      </c>
      <c r="E725" s="242">
        <v>3009.04</v>
      </c>
      <c r="F725" s="52">
        <f t="shared" ref="F725:F979" si="190">IF(D725&lt;&gt;0,IF(E725/D725&gt;=100,"&gt;&gt;100",E725/D725*100),"-")</f>
        <v>165.71884896048465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86061.42</v>
      </c>
      <c r="E828" s="242">
        <v>53227.31</v>
      </c>
      <c r="F828" s="52">
        <f t="shared" si="190"/>
        <v>61.848049915978606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2132701.9499999997</v>
      </c>
      <c r="E6" s="229">
        <f t="shared" si="0"/>
        <v>2241067.2599999998</v>
      </c>
      <c r="F6" s="230">
        <f t="shared" ref="F6:F260" si="1">IF(D6&gt;0,IF(E6/D6&gt;=100,"&gt;&gt;100",E6/D6*100),"-")</f>
        <v>105.08112772157403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1747453.7799999998</v>
      </c>
      <c r="E7" s="104">
        <f t="shared" si="2"/>
        <v>1726600.0999999999</v>
      </c>
      <c r="F7" s="93">
        <f t="shared" si="1"/>
        <v>98.806624802402496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1747453.7799999998</v>
      </c>
      <c r="E12" s="104">
        <f t="shared" si="3"/>
        <v>1726600.0999999999</v>
      </c>
      <c r="F12" s="93">
        <f t="shared" si="1"/>
        <v>98.806624802402496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1627757.47</v>
      </c>
      <c r="E13" s="104">
        <f t="shared" si="4"/>
        <v>1584622.48</v>
      </c>
      <c r="F13" s="93">
        <f t="shared" si="1"/>
        <v>97.35003581338195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3450799.15</v>
      </c>
      <c r="E15" s="247">
        <v>3450799.15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1823041.68</v>
      </c>
      <c r="E18" s="247">
        <v>1866176.67</v>
      </c>
      <c r="F18" s="93">
        <f t="shared" si="1"/>
        <v>102.36610004440492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72193.31</v>
      </c>
      <c r="E19" s="104">
        <f t="shared" si="5"/>
        <v>76767.009999999951</v>
      </c>
      <c r="F19" s="93">
        <f t="shared" si="1"/>
        <v>106.33535157205003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308902.48</v>
      </c>
      <c r="E20" s="247">
        <v>308128.28999999998</v>
      </c>
      <c r="F20" s="93">
        <f t="shared" si="1"/>
        <v>99.7493739771853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4371.74</v>
      </c>
      <c r="E21" s="247">
        <v>4371.74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5001.3900000000003</v>
      </c>
      <c r="E22" s="247">
        <v>15056.45</v>
      </c>
      <c r="F22" s="93">
        <f t="shared" si="1"/>
        <v>301.0453094039857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12830.67</v>
      </c>
      <c r="E24" s="247">
        <v>12830.67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10462.93</v>
      </c>
      <c r="E25" s="247">
        <v>10462.93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59661.45</v>
      </c>
      <c r="E26" s="247">
        <v>59661.45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329037.34999999998</v>
      </c>
      <c r="E28" s="247">
        <v>333744.52</v>
      </c>
      <c r="F28" s="93">
        <f t="shared" si="1"/>
        <v>101.43058835114009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46659.119999999995</v>
      </c>
      <c r="E35" s="104">
        <f t="shared" si="7"/>
        <v>64366.729999999996</v>
      </c>
      <c r="F35" s="93">
        <f t="shared" si="1"/>
        <v>137.95101579283963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124799.9</v>
      </c>
      <c r="E36" s="247">
        <v>153975.01999999999</v>
      </c>
      <c r="F36" s="93">
        <f t="shared" si="1"/>
        <v>123.37751873198617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78140.78</v>
      </c>
      <c r="E40" s="247">
        <v>89608.29</v>
      </c>
      <c r="F40" s="93">
        <f t="shared" si="1"/>
        <v>114.67544859419114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217.53</v>
      </c>
      <c r="E42" s="247">
        <v>217.53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217.53</v>
      </c>
      <c r="E44" s="247">
        <v>217.53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843.87999999999965</v>
      </c>
      <c r="E45" s="104">
        <f t="shared" si="9"/>
        <v>843.87999999999965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3303.64</v>
      </c>
      <c r="E47" s="247">
        <v>3303.64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2459.7600000000002</v>
      </c>
      <c r="E50" s="247">
        <v>2459.7600000000002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22404.99</v>
      </c>
      <c r="E54" s="247">
        <v>22404.99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22404.99</v>
      </c>
      <c r="E55" s="247">
        <v>22404.99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385248.17000000004</v>
      </c>
      <c r="E68" s="104">
        <f t="shared" si="13"/>
        <v>514467.16000000003</v>
      </c>
      <c r="F68" s="93">
        <f t="shared" si="1"/>
        <v>133.54175309904781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180961.44</v>
      </c>
      <c r="E69" s="104">
        <f t="shared" si="14"/>
        <v>284093.7</v>
      </c>
      <c r="F69" s="93">
        <f t="shared" si="1"/>
        <v>156.9912905202346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180825.03</v>
      </c>
      <c r="E70" s="104">
        <f t="shared" si="15"/>
        <v>284053.09000000003</v>
      </c>
      <c r="F70" s="93">
        <f t="shared" si="1"/>
        <v>157.08726275339205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180825.03</v>
      </c>
      <c r="E72" s="247">
        <v>284053.09000000003</v>
      </c>
      <c r="F72" s="93">
        <f t="shared" si="1"/>
        <v>157.08726275339205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136.41</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40.61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32733.38</v>
      </c>
      <c r="E78" s="104">
        <f>E79+SUM(E82:E84)-E85+E86</f>
        <v>34339.51</v>
      </c>
      <c r="F78" s="93">
        <f t="shared" si="1"/>
        <v>104.90670379899663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32733.38</v>
      </c>
      <c r="E86" s="247">
        <v>34339.51</v>
      </c>
      <c r="F86" s="93">
        <f t="shared" si="1"/>
        <v>104.90670379899663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7829.03</v>
      </c>
      <c r="E146" s="104">
        <f t="shared" si="26"/>
        <v>7547.5399999999991</v>
      </c>
      <c r="F146" s="93">
        <f t="shared" si="1"/>
        <v>96.404535427760521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3968.35</v>
      </c>
      <c r="E159" s="247">
        <v>2236.39</v>
      </c>
      <c r="F159" s="93">
        <f t="shared" si="1"/>
        <v>56.355664192926525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3860.68</v>
      </c>
      <c r="E160" s="247">
        <v>5311.15</v>
      </c>
      <c r="F160" s="93">
        <f t="shared" si="1"/>
        <v>137.57032439881056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163724.32</v>
      </c>
      <c r="E170" s="104">
        <f t="shared" si="29"/>
        <v>188486.41</v>
      </c>
      <c r="F170" s="93">
        <f t="shared" si="1"/>
        <v>115.12425887614009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163724.32</v>
      </c>
      <c r="E173" s="247">
        <v>188486.41</v>
      </c>
      <c r="F173" s="93">
        <f t="shared" si="1"/>
        <v>115.12425887614009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2132701.9500000002</v>
      </c>
      <c r="E175" s="104">
        <f t="shared" si="30"/>
        <v>2241067.2599999998</v>
      </c>
      <c r="F175" s="93">
        <f t="shared" si="1"/>
        <v>105.08112772157401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258870.74000000002</v>
      </c>
      <c r="E176" s="104">
        <f t="shared" si="31"/>
        <v>334870.57</v>
      </c>
      <c r="F176" s="93">
        <f t="shared" si="1"/>
        <v>129.35821560984451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239901.7</v>
      </c>
      <c r="E177" s="104">
        <f t="shared" si="32"/>
        <v>290621.68</v>
      </c>
      <c r="F177" s="93">
        <f t="shared" si="1"/>
        <v>121.14198440444564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159678.63</v>
      </c>
      <c r="E178" s="247">
        <v>184563.57</v>
      </c>
      <c r="F178" s="93">
        <f t="shared" si="1"/>
        <v>115.58438972077853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32125.19</v>
      </c>
      <c r="E179" s="247">
        <v>57237.46</v>
      </c>
      <c r="F179" s="93">
        <f t="shared" si="1"/>
        <v>178.1700279438036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5.41</v>
      </c>
      <c r="E180" s="104">
        <f t="shared" si="33"/>
        <v>181.76</v>
      </c>
      <c r="F180" s="93">
        <f t="shared" si="1"/>
        <v>3359.7042513863216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5.41</v>
      </c>
      <c r="E183" s="247">
        <v>181.76</v>
      </c>
      <c r="F183" s="93">
        <f t="shared" si="1"/>
        <v>3359.7042513863216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19728.61</v>
      </c>
      <c r="E186" s="247">
        <v>21562.73</v>
      </c>
      <c r="F186" s="93">
        <f t="shared" si="1"/>
        <v>109.29675228006433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28363.86</v>
      </c>
      <c r="E188" s="247">
        <v>27076.16</v>
      </c>
      <c r="F188" s="93">
        <f t="shared" si="1"/>
        <v>95.460067846900955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18969.04</v>
      </c>
      <c r="E189" s="247">
        <v>44248.89</v>
      </c>
      <c r="F189" s="93">
        <f t="shared" si="1"/>
        <v>233.26900043439201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1873831.21</v>
      </c>
      <c r="E237" s="104">
        <f t="shared" si="41"/>
        <v>1906196.6899999997</v>
      </c>
      <c r="F237" s="93">
        <f t="shared" si="1"/>
        <v>101.72723561371355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1738783.85</v>
      </c>
      <c r="E238" s="104">
        <f t="shared" si="42"/>
        <v>1718415.8099999998</v>
      </c>
      <c r="F238" s="93">
        <f t="shared" si="1"/>
        <v>98.82860425693508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1738789.87</v>
      </c>
      <c r="E239" s="104">
        <f t="shared" si="43"/>
        <v>1719014.1199999999</v>
      </c>
      <c r="F239" s="93">
        <f t="shared" si="1"/>
        <v>98.862671657961741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1732997.56</v>
      </c>
      <c r="E240" s="247">
        <v>1716324.96</v>
      </c>
      <c r="F240" s="93">
        <f t="shared" si="1"/>
        <v>99.037932863563867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5792.31</v>
      </c>
      <c r="E241" s="247">
        <v>2689.16</v>
      </c>
      <c r="F241" s="93">
        <f t="shared" si="1"/>
        <v>46.426382565850233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6.02</v>
      </c>
      <c r="E242" s="104">
        <f t="shared" si="44"/>
        <v>598.30999999999995</v>
      </c>
      <c r="F242" s="93">
        <f t="shared" si="1"/>
        <v>9938.704318936876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6.02</v>
      </c>
      <c r="E244" s="247">
        <v>598.30999999999995</v>
      </c>
      <c r="F244" s="93">
        <f t="shared" si="1"/>
        <v>9938.704318936876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127806.65</v>
      </c>
      <c r="E245" s="104">
        <f t="shared" si="45"/>
        <v>180821.66</v>
      </c>
      <c r="F245" s="93">
        <f t="shared" si="1"/>
        <v>141.48063500608146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127806.65</v>
      </c>
      <c r="E246" s="104">
        <f t="shared" si="46"/>
        <v>222137.43</v>
      </c>
      <c r="F246" s="93">
        <f t="shared" si="1"/>
        <v>173.80741142968697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127806.65</v>
      </c>
      <c r="E247" s="247">
        <v>222137.43</v>
      </c>
      <c r="F247" s="93">
        <f t="shared" si="1"/>
        <v>173.80741142968697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41315.769999999997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41315.769999999997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7240.71</v>
      </c>
      <c r="E255" s="247">
        <v>6959.22</v>
      </c>
      <c r="F255" s="93">
        <f t="shared" si="1"/>
        <v>96.112397817341119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2720.82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2720.82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7829.03</v>
      </c>
      <c r="E265" s="247">
        <v>7547.54</v>
      </c>
      <c r="F265" s="93">
        <f t="shared" si="50"/>
        <v>96.404535427760536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32727.360000000001</v>
      </c>
      <c r="E268" s="247">
        <v>33741.199999999997</v>
      </c>
      <c r="F268" s="93">
        <f t="shared" si="50"/>
        <v>103.09783618354795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6.02</v>
      </c>
      <c r="E271" s="247">
        <v>598.30999999999995</v>
      </c>
      <c r="F271" s="93">
        <f t="shared" si="50"/>
        <v>9938.704318936876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239901.7</v>
      </c>
      <c r="E288" s="247">
        <v>290621.68</v>
      </c>
      <c r="F288" s="93">
        <f t="shared" si="50"/>
        <v>121.14198440444564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18969.04</v>
      </c>
      <c r="E290" s="247">
        <v>44248.89</v>
      </c>
      <c r="F290" s="93">
        <f t="shared" si="50"/>
        <v>233.26900043439201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1018.62</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27345.24</v>
      </c>
      <c r="E302" s="247">
        <v>26784.22</v>
      </c>
      <c r="F302" s="93">
        <f t="shared" si="50"/>
        <v>97.948381509908117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2279329.83</v>
      </c>
      <c r="E114" s="81">
        <f t="shared" si="22"/>
        <v>2758824.01</v>
      </c>
      <c r="F114" s="63">
        <f t="shared" si="1"/>
        <v>121.03662987642292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2145916.89</v>
      </c>
      <c r="E115" s="81">
        <f t="shared" si="23"/>
        <v>2629429.92</v>
      </c>
      <c r="F115" s="63">
        <f t="shared" si="1"/>
        <v>122.53176869305503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2145916.89</v>
      </c>
      <c r="E117" s="249">
        <v>2629429.92</v>
      </c>
      <c r="F117" s="63">
        <f t="shared" si="1"/>
        <v>122.53176869305503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133412.94</v>
      </c>
      <c r="E126" s="249">
        <v>129394.09</v>
      </c>
      <c r="F126" s="63">
        <f t="shared" si="1"/>
        <v>96.987661016989804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2279329.83</v>
      </c>
      <c r="E141" s="106">
        <f t="shared" si="28"/>
        <v>2758824.01</v>
      </c>
      <c r="F141" s="82">
        <f t="shared" si="1"/>
        <v>121.03662987642292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258870.74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2784279.94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2721758.57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2182019.77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462175.88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2117.6999999999998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53257.51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22187.71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62521.37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2708280.1100000003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2671038.5900000003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2157134.83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437063.61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1941.35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51423.39</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23475.41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37241.519999999997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334870.56999999937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334870.57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290621.68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44248.89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14576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osgkrkleczg1</cp:lastModifiedBy>
  <cp:lastPrinted>2024-09-24T08:26:57Z</cp:lastPrinted>
  <dcterms:created xsi:type="dcterms:W3CDTF">2022-04-01T05:14:30Z</dcterms:created>
  <dcterms:modified xsi:type="dcterms:W3CDTF">2025-01-29T14:49:55Z</dcterms:modified>
</cp:coreProperties>
</file>